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JosefinevanGinhoven\AppData\Local\Microsoft\Windows\INetCache\Content.Outlook\GSND5IJP\"/>
    </mc:Choice>
  </mc:AlternateContent>
  <xr:revisionPtr revIDLastSave="0" documentId="13_ncr:1_{8D8B03F7-6D16-4B6E-88FA-34DD340D91A5}" xr6:coauthVersionLast="47" xr6:coauthVersionMax="47" xr10:uidLastSave="{00000000-0000-0000-0000-000000000000}"/>
  <bookViews>
    <workbookView xWindow="-120" yWindow="-120" windowWidth="51840" windowHeight="21120" xr2:uid="{38E2AA00-B682-4EF4-909E-1DD1CBA2A03C}"/>
  </bookViews>
  <sheets>
    <sheet name="Instruktion" sheetId="2" r:id="rId1"/>
    <sheet name="2025-2026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1" l="1" a="1"/>
  <c r="Q6" i="1"/>
  <c r="Q15" i="1" a="1"/>
  <c r="Q15" i="1"/>
  <c r="T56" i="1"/>
  <c r="T55" i="1"/>
  <c r="T54" i="1"/>
  <c r="T53" i="1"/>
  <c r="T52" i="1"/>
  <c r="T51" i="1"/>
  <c r="T50" i="1"/>
  <c r="T49" i="1"/>
  <c r="T44" i="1"/>
  <c r="T43" i="1"/>
  <c r="T42" i="1"/>
  <c r="T41" i="1"/>
  <c r="T40" i="1"/>
  <c r="T39" i="1"/>
  <c r="T38" i="1"/>
  <c r="T37" i="1"/>
  <c r="T36" i="1"/>
  <c r="T35" i="1"/>
  <c r="T34" i="1"/>
  <c r="T33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Q7" i="1" a="1"/>
  <c r="Q7" i="1" s="1"/>
  <c r="Q49" i="1" a="1"/>
  <c r="Q49" i="1" s="1"/>
  <c r="Q32" i="1" a="1"/>
  <c r="Q32" i="1" s="1"/>
  <c r="T32" i="1"/>
  <c r="N56" i="1"/>
  <c r="L56" i="1"/>
  <c r="R8" i="1" s="1"/>
  <c r="T8" i="1" s="1"/>
  <c r="M56" i="1"/>
  <c r="R9" i="1" s="1"/>
  <c r="T9" i="1" s="1"/>
  <c r="R5" i="1"/>
  <c r="T5" i="1" s="1"/>
  <c r="T4" i="1"/>
  <c r="I15" i="1"/>
  <c r="F45" i="1" s="1"/>
  <c r="I16" i="1"/>
  <c r="F46" i="1" s="1"/>
  <c r="I17" i="1"/>
  <c r="F47" i="1" s="1"/>
  <c r="G47" i="1" s="1"/>
  <c r="I18" i="1"/>
  <c r="F48" i="1" s="1"/>
  <c r="G48" i="1" s="1"/>
  <c r="I19" i="1"/>
  <c r="F49" i="1" s="1"/>
  <c r="I20" i="1"/>
  <c r="I21" i="1"/>
  <c r="I22" i="1"/>
  <c r="F52" i="1" s="1"/>
  <c r="G52" i="1" s="1"/>
  <c r="I23" i="1"/>
  <c r="F53" i="1" s="1"/>
  <c r="I24" i="1"/>
  <c r="F54" i="1" s="1"/>
  <c r="I25" i="1"/>
  <c r="F55" i="1" s="1"/>
  <c r="G55" i="1" s="1"/>
  <c r="I26" i="1"/>
  <c r="I27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H14" i="1"/>
  <c r="H15" i="1"/>
  <c r="K15" i="1" s="1"/>
  <c r="M15" i="1" s="1"/>
  <c r="H16" i="1"/>
  <c r="H17" i="1"/>
  <c r="J17" i="1" s="1"/>
  <c r="H18" i="1"/>
  <c r="K18" i="1" s="1"/>
  <c r="M18" i="1" s="1"/>
  <c r="H19" i="1"/>
  <c r="K19" i="1" s="1"/>
  <c r="M19" i="1" s="1"/>
  <c r="H20" i="1"/>
  <c r="K20" i="1" s="1"/>
  <c r="M20" i="1" s="1"/>
  <c r="H21" i="1"/>
  <c r="K21" i="1" s="1"/>
  <c r="M21" i="1" s="1"/>
  <c r="H22" i="1"/>
  <c r="K22" i="1" s="1"/>
  <c r="M22" i="1" s="1"/>
  <c r="H23" i="1"/>
  <c r="K23" i="1" s="1"/>
  <c r="M23" i="1" s="1"/>
  <c r="H24" i="1"/>
  <c r="H25" i="1"/>
  <c r="K25" i="1" s="1"/>
  <c r="M25" i="1" s="1"/>
  <c r="H26" i="1"/>
  <c r="H27" i="1"/>
  <c r="K27" i="1" s="1"/>
  <c r="M27" i="1" s="1"/>
  <c r="D55" i="1"/>
  <c r="D54" i="1"/>
  <c r="D53" i="1"/>
  <c r="D52" i="1"/>
  <c r="D51" i="1"/>
  <c r="D50" i="1"/>
  <c r="D49" i="1"/>
  <c r="D48" i="1"/>
  <c r="D47" i="1"/>
  <c r="D46" i="1"/>
  <c r="D45" i="1"/>
  <c r="R7" i="1"/>
  <c r="T7" i="1" s="1"/>
  <c r="R6" i="1"/>
  <c r="T6" i="1" s="1"/>
  <c r="D44" i="1"/>
  <c r="D43" i="1"/>
  <c r="D42" i="1"/>
  <c r="D41" i="1"/>
  <c r="D40" i="1"/>
  <c r="D39" i="1"/>
  <c r="D38" i="1"/>
  <c r="D37" i="1"/>
  <c r="D36" i="1"/>
  <c r="D35" i="1"/>
  <c r="D34" i="1"/>
  <c r="D33" i="1"/>
  <c r="R10" i="1"/>
  <c r="T10" i="1" s="1"/>
  <c r="E56" i="1"/>
  <c r="J21" i="1" l="1"/>
  <c r="J20" i="1"/>
  <c r="F51" i="1"/>
  <c r="G49" i="1"/>
  <c r="F50" i="1"/>
  <c r="G50" i="1" s="1"/>
  <c r="G54" i="1"/>
  <c r="G46" i="1"/>
  <c r="G51" i="1"/>
  <c r="J23" i="1"/>
  <c r="J15" i="1"/>
  <c r="J22" i="1"/>
  <c r="J24" i="1"/>
  <c r="J16" i="1"/>
  <c r="J27" i="1"/>
  <c r="J19" i="1"/>
  <c r="J26" i="1"/>
  <c r="J18" i="1"/>
  <c r="G53" i="1"/>
  <c r="G45" i="1"/>
  <c r="K26" i="1"/>
  <c r="M26" i="1" s="1"/>
  <c r="J25" i="1"/>
  <c r="K17" i="1"/>
  <c r="M17" i="1" s="1"/>
  <c r="K24" i="1"/>
  <c r="M24" i="1" s="1"/>
  <c r="K16" i="1"/>
  <c r="M16" i="1" s="1"/>
  <c r="I3" i="1"/>
  <c r="F33" i="1" s="1"/>
  <c r="I4" i="1"/>
  <c r="I5" i="1"/>
  <c r="I6" i="1"/>
  <c r="I7" i="1"/>
  <c r="I8" i="1"/>
  <c r="I9" i="1"/>
  <c r="I10" i="1"/>
  <c r="F40" i="1" s="1"/>
  <c r="I11" i="1"/>
  <c r="F41" i="1" s="1"/>
  <c r="I12" i="1"/>
  <c r="F42" i="1" s="1"/>
  <c r="I13" i="1"/>
  <c r="I14" i="1"/>
  <c r="H4" i="1"/>
  <c r="K4" i="1" s="1"/>
  <c r="H5" i="1"/>
  <c r="K5" i="1" s="1"/>
  <c r="M5" i="1" s="1"/>
  <c r="H6" i="1"/>
  <c r="K6" i="1" s="1"/>
  <c r="M6" i="1" s="1"/>
  <c r="H7" i="1"/>
  <c r="H8" i="1"/>
  <c r="K8" i="1" s="1"/>
  <c r="M8" i="1" s="1"/>
  <c r="H9" i="1"/>
  <c r="K9" i="1" s="1"/>
  <c r="M9" i="1" s="1"/>
  <c r="H10" i="1"/>
  <c r="K10" i="1" s="1"/>
  <c r="M10" i="1" s="1"/>
  <c r="H11" i="1"/>
  <c r="K11" i="1" s="1"/>
  <c r="M11" i="1" s="1"/>
  <c r="H12" i="1"/>
  <c r="K12" i="1" s="1"/>
  <c r="M12" i="1" s="1"/>
  <c r="H13" i="1"/>
  <c r="K13" i="1" s="1"/>
  <c r="M13" i="1" s="1"/>
  <c r="K14" i="1"/>
  <c r="M14" i="1" s="1"/>
  <c r="H3" i="1"/>
  <c r="K3" i="1" s="1"/>
  <c r="G4" i="1"/>
  <c r="G5" i="1"/>
  <c r="G6" i="1"/>
  <c r="G7" i="1"/>
  <c r="G8" i="1"/>
  <c r="G9" i="1"/>
  <c r="G10" i="1"/>
  <c r="G11" i="1"/>
  <c r="G12" i="1"/>
  <c r="G13" i="1"/>
  <c r="G14" i="1"/>
  <c r="G3" i="1"/>
  <c r="L28" i="1"/>
  <c r="R11" i="1" s="1"/>
  <c r="F28" i="1"/>
  <c r="E28" i="1"/>
  <c r="F44" i="1" l="1"/>
  <c r="G44" i="1" s="1"/>
  <c r="F37" i="1"/>
  <c r="G37" i="1" s="1"/>
  <c r="F43" i="1"/>
  <c r="G43" i="1" s="1"/>
  <c r="F39" i="1"/>
  <c r="G39" i="1" s="1"/>
  <c r="F38" i="1"/>
  <c r="G38" i="1" s="1"/>
  <c r="F35" i="1"/>
  <c r="G35" i="1" s="1"/>
  <c r="F36" i="1"/>
  <c r="G36" i="1" s="1"/>
  <c r="G33" i="1"/>
  <c r="F34" i="1"/>
  <c r="G34" i="1" s="1"/>
  <c r="J7" i="1"/>
  <c r="J12" i="1"/>
  <c r="J10" i="1"/>
  <c r="G42" i="1"/>
  <c r="J11" i="1"/>
  <c r="J9" i="1"/>
  <c r="K7" i="1"/>
  <c r="M7" i="1" s="1"/>
  <c r="G41" i="1"/>
  <c r="G40" i="1"/>
  <c r="J4" i="1"/>
  <c r="J14" i="1"/>
  <c r="J6" i="1"/>
  <c r="J8" i="1"/>
  <c r="J13" i="1"/>
  <c r="J5" i="1"/>
  <c r="J3" i="1"/>
  <c r="M4" i="1"/>
  <c r="I28" i="1"/>
  <c r="M3" i="1"/>
  <c r="G28" i="1"/>
  <c r="J28" i="1" l="1"/>
  <c r="K28" i="1"/>
  <c r="M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tc={0BA98097-D60D-4A0E-B6FB-8743430F7293}</author>
    <author>tc={D9F024BE-1368-4798-AFB1-080CD736E5A7}</author>
    <author>tc={FE2871CE-AEBC-4453-9020-1D3600A15CDF}</author>
  </authors>
  <commentList>
    <comment ref="P5" authorId="0" shapeId="0" xr:uid="{0BA98097-D60D-4A0E-B6FB-8743430F7293}">
      <text>
        <t>[Trådad kommentar]
I din version av Excel kan du läsa den här trådade kommentaren, men eventuella ändringar i den tas bort om filen öppnas i en senare version av Excel. Läs mer: https://go.microsoft.com/fwlink/?linkid=870924
Kommentar:
    Totalt antal sålda (inkl. säsongskort)</t>
      </text>
    </comment>
    <comment ref="P6" authorId="1" shapeId="0" xr:uid="{D9F024BE-1368-4798-AFB1-080CD736E5A7}">
      <text>
        <t xml:space="preserve">[Trådad kommentar]
I din version av Excel kan du läsa den här trådade kommentaren, men eventuella ändringar i den tas bort om filen öppnas i en senare version av Excel. Läs mer: https://go.microsoft.com/fwlink/?linkid=870924
Kommentar:
    Totalt antal sålda (inkl. säsongskort)
</t>
      </text>
    </comment>
    <comment ref="P7" authorId="2" shapeId="0" xr:uid="{FE2871CE-AEBC-4453-9020-1D3600A15CDF}">
      <text>
        <t>[Trådad kommentar]
I din version av Excel kan du läsa den här trådade kommentaren, men eventuella ändringar i den tas bort om filen öppnas i en senare version av Excel. Läs mer: https://go.microsoft.com/fwlink/?linkid=870924
Kommentar:
    Totalt antal sålda (inkl. säsongskort)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<sst xmlns="http://schemas.openxmlformats.org/spreadsheetml/2006/main" count="94" uniqueCount="65">
  <si>
    <t>Budget</t>
  </si>
  <si>
    <t>Utfall</t>
  </si>
  <si>
    <t>Differens</t>
  </si>
  <si>
    <t>Typ av match</t>
  </si>
  <si>
    <t>Datum &amp; klockslag</t>
  </si>
  <si>
    <t>Veckodag</t>
  </si>
  <si>
    <t>Lag</t>
  </si>
  <si>
    <t>Antal sålda biljetter inklusive säsongskort</t>
  </si>
  <si>
    <t>Antal sålda biljetter exklusive säsongskort</t>
  </si>
  <si>
    <t>Totala intäkter</t>
  </si>
  <si>
    <t>Kategori</t>
  </si>
  <si>
    <t>Antal</t>
  </si>
  <si>
    <t>Intäkt</t>
  </si>
  <si>
    <t>Återstår</t>
  </si>
  <si>
    <t>Säsongskort</t>
  </si>
  <si>
    <t>Biljetter - Grundserie</t>
  </si>
  <si>
    <t>Biljetter - Svenska Cupen</t>
  </si>
  <si>
    <t>Biljetter - Slutspel/Kval</t>
  </si>
  <si>
    <t>50/50-lotter</t>
  </si>
  <si>
    <t>Kiosk-fsg</t>
  </si>
  <si>
    <t>Merchandise</t>
  </si>
  <si>
    <t>Totalt</t>
  </si>
  <si>
    <t>Grundserien</t>
  </si>
  <si>
    <t>Snitt sålda</t>
  </si>
  <si>
    <t>Publiksiffra</t>
  </si>
  <si>
    <t>Publiksnitt - Grundserien</t>
  </si>
  <si>
    <t>Slutspel / Kval</t>
  </si>
  <si>
    <t>Sålda biljetter/säsongskort</t>
  </si>
  <si>
    <t>Övriga intäkter</t>
  </si>
  <si>
    <t>Publiksnitt - Slutspel</t>
  </si>
  <si>
    <t>Snittintäkt per såld biljett</t>
  </si>
  <si>
    <t>Sålda säsongskort</t>
  </si>
  <si>
    <t>Sålda i entrén</t>
  </si>
  <si>
    <t>Antal fribiljetter</t>
  </si>
  <si>
    <t>Antal partnerbiljetter</t>
  </si>
  <si>
    <t>Svenska Cupen</t>
  </si>
  <si>
    <t xml:space="preserve">Totalt </t>
  </si>
  <si>
    <t>Instruktion för att fylla i dokumentet</t>
  </si>
  <si>
    <t>Innan säsongen/matchen</t>
  </si>
  <si>
    <t>Fyll i antal sålda säsongskort i kolumn Q och intäkt i kolumn R under rubriken "Totala intäkter"</t>
  </si>
  <si>
    <t>Fyll i antal sålda säsongskort i kolumn H, cell 32 och nedåt för de matcher som säsongskorten gäller på</t>
  </si>
  <si>
    <t>Säsongskort - Innan säsongen/matchen</t>
  </si>
  <si>
    <t>Ange vilken typ av match det är: t.ex. grundserie, slutspel, kval eller träningsmatch.</t>
  </si>
  <si>
    <t>Skriv in matchdatum och vilken veckodag matchen spelas.</t>
  </si>
  <si>
    <t>Ange vilket lag ni möter.</t>
  </si>
  <si>
    <t>Skriv den förväntade snittintäkten per såld biljett (inklusive ev. olika biljettkategorier).</t>
  </si>
  <si>
    <t>Ange hur många biljetter ni räknar med att sälja till denna match.</t>
  </si>
  <si>
    <r>
      <t>Datum och veckodag</t>
    </r>
    <r>
      <rPr>
        <sz val="12"/>
        <color theme="1"/>
        <rFont val="Aptos"/>
        <family val="2"/>
      </rPr>
      <t xml:space="preserve"> - kolum B</t>
    </r>
  </si>
  <si>
    <r>
      <t>Motståndare</t>
    </r>
    <r>
      <rPr>
        <sz val="12"/>
        <color theme="1"/>
        <rFont val="Aptos"/>
        <family val="2"/>
      </rPr>
      <t xml:space="preserve"> - kolumn C</t>
    </r>
  </si>
  <si>
    <r>
      <t xml:space="preserve">Budget för snittintäkt per såld biljett </t>
    </r>
    <r>
      <rPr>
        <sz val="12"/>
        <color theme="1"/>
        <rFont val="Aptos"/>
        <family val="2"/>
      </rPr>
      <t>- kolumn E, cell 33 och nedåt</t>
    </r>
  </si>
  <si>
    <r>
      <t>Budget för antal sålda biljetter</t>
    </r>
    <r>
      <rPr>
        <sz val="12"/>
        <color theme="1"/>
        <rFont val="Aptos"/>
        <family val="2"/>
      </rPr>
      <t xml:space="preserve"> - kolumn E</t>
    </r>
  </si>
  <si>
    <t>TIPS!</t>
  </si>
  <si>
    <t>Efter respektive match</t>
  </si>
  <si>
    <t>Lägg in datum, motståndare osv så snart ni har fått spelordningen klar.</t>
  </si>
  <si>
    <t>Börja därefter att experimentera med snittintäkt per biljett och antal sålda (steg 4-5) för att hitta rätt nivå på totalen, så att ni fördelat intäktsbudgeten på de matcher som är planerade.</t>
  </si>
  <si>
    <r>
      <t xml:space="preserve"> </t>
    </r>
    <r>
      <rPr>
        <b/>
        <sz val="12"/>
        <color theme="1"/>
        <rFont val="Aptos"/>
        <family val="2"/>
      </rPr>
      <t>Typ av match</t>
    </r>
    <r>
      <rPr>
        <sz val="12"/>
        <color theme="1"/>
        <rFont val="Aptos"/>
        <family val="2"/>
      </rPr>
      <t xml:space="preserve"> - kolumn A</t>
    </r>
  </si>
  <si>
    <t>Fyll i det faktiska antalet sålda biljetter.</t>
  </si>
  <si>
    <t>Antal sålda i entrén</t>
  </si>
  <si>
    <t>Ange faktiska intäkter från:</t>
  </si>
  <si>
    <t>Kioskförsäljning</t>
  </si>
  <si>
    <t>50/50-lotteri</t>
  </si>
  <si>
    <t>Intäktsutfall</t>
  </si>
  <si>
    <r>
      <t>Antal sålda biljetter</t>
    </r>
    <r>
      <rPr>
        <sz val="12"/>
        <color theme="1"/>
        <rFont val="Aptos"/>
        <family val="2"/>
      </rPr>
      <t xml:space="preserve"> - kolumn F</t>
    </r>
  </si>
  <si>
    <t>Ytterligare info – sålda biljetter</t>
  </si>
  <si>
    <t>Biljetter (kolumn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</si>
</sst>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\ &quot;kr&quot;"/>
    <numFmt numFmtId="166" formatCode="#,##0.0"/>
  </numFmts>
  <fonts count="1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i/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3" fontId="2" fillId="0" borderId="1" xfId="0" applyNumberFormat="1" applyFont="1" applyBorder="1" applyAlignment="1">
      <alignment horizontal="left"/>
    </xf>
    <xf numFmtId="3" fontId="4" fillId="2" borderId="2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2" borderId="4" xfId="0" applyFont="1" applyFill="1" applyBorder="1" applyAlignment="1">
      <alignment horizontal="center"/>
    </xf>
    <xf numFmtId="166" fontId="1" fillId="0" borderId="0" xfId="0" applyNumberFormat="1" applyFont="1"/>
    <xf numFmtId="3" fontId="4" fillId="2" borderId="9" xfId="0" applyNumberFormat="1" applyFont="1" applyFill="1" applyBorder="1" applyAlignment="1">
      <alignment horizontal="right"/>
    </xf>
    <xf numFmtId="164" fontId="4" fillId="2" borderId="10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center"/>
    </xf>
    <xf numFmtId="3" fontId="4" fillId="0" borderId="8" xfId="0" applyNumberFormat="1" applyFont="1" applyBorder="1" applyAlignment="1">
      <alignment horizontal="left"/>
    </xf>
    <xf numFmtId="3" fontId="4" fillId="0" borderId="2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2" borderId="12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right"/>
    </xf>
    <xf numFmtId="3" fontId="4" fillId="0" borderId="13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1" fillId="2" borderId="10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0" fontId="0" fillId="0" borderId="11" xfId="0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0" xfId="0" applyFont="1"/>
    <xf numFmtId="165" fontId="0" fillId="0" borderId="0" xfId="0" applyNumberFormat="1"/>
    <xf numFmtId="3" fontId="1" fillId="2" borderId="4" xfId="0" applyNumberFormat="1" applyFont="1" applyFill="1" applyBorder="1" applyAlignment="1">
      <alignment horizontal="right"/>
    </xf>
    <xf numFmtId="0" fontId="0" fillId="0" borderId="4" xfId="0" applyBorder="1"/>
    <xf numFmtId="0" fontId="0" fillId="0" borderId="14" xfId="0" applyBorder="1"/>
    <xf numFmtId="3" fontId="5" fillId="0" borderId="18" xfId="0" applyNumberFormat="1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4" fillId="2" borderId="4" xfId="0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center"/>
    </xf>
    <xf numFmtId="0" fontId="7" fillId="2" borderId="25" xfId="0" applyFont="1" applyFill="1" applyBorder="1"/>
    <xf numFmtId="0" fontId="0" fillId="2" borderId="26" xfId="0" applyFill="1" applyBorder="1"/>
    <xf numFmtId="0" fontId="0" fillId="2" borderId="27" xfId="0" applyFill="1" applyBorder="1"/>
    <xf numFmtId="0" fontId="7" fillId="0" borderId="23" xfId="0" applyFont="1" applyBorder="1"/>
    <xf numFmtId="0" fontId="7" fillId="0" borderId="24" xfId="0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2" borderId="31" xfId="0" applyFont="1" applyFill="1" applyBorder="1" applyAlignment="1">
      <alignment horizontal="center"/>
    </xf>
    <xf numFmtId="3" fontId="1" fillId="2" borderId="32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164" fontId="4" fillId="2" borderId="36" xfId="0" applyNumberFormat="1" applyFont="1" applyFill="1" applyBorder="1" applyAlignment="1">
      <alignment horizontal="right"/>
    </xf>
    <xf numFmtId="3" fontId="2" fillId="2" borderId="18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4" fillId="0" borderId="37" xfId="0" applyNumberFormat="1" applyFont="1" applyBorder="1" applyAlignment="1">
      <alignment horizontal="left"/>
    </xf>
    <xf numFmtId="1" fontId="0" fillId="0" borderId="38" xfId="0" applyNumberFormat="1" applyBorder="1" applyAlignment="1">
      <alignment horizontal="center"/>
    </xf>
    <xf numFmtId="3" fontId="2" fillId="0" borderId="19" xfId="0" applyNumberFormat="1" applyFont="1" applyBorder="1" applyAlignment="1">
      <alignment horizontal="left"/>
    </xf>
    <xf numFmtId="0" fontId="0" fillId="0" borderId="39" xfId="0" applyBorder="1" applyAlignment="1">
      <alignment horizontal="center"/>
    </xf>
    <xf numFmtId="165" fontId="0" fillId="2" borderId="26" xfId="0" applyNumberFormat="1" applyFill="1" applyBorder="1"/>
    <xf numFmtId="165" fontId="3" fillId="0" borderId="0" xfId="0" applyNumberFormat="1" applyFont="1"/>
    <xf numFmtId="165" fontId="1" fillId="2" borderId="8" xfId="0" applyNumberFormat="1" applyFont="1" applyFill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165" fontId="0" fillId="0" borderId="4" xfId="0" applyNumberFormat="1" applyBorder="1"/>
    <xf numFmtId="0" fontId="1" fillId="0" borderId="23" xfId="0" applyFont="1" applyBorder="1"/>
    <xf numFmtId="165" fontId="1" fillId="0" borderId="0" xfId="0" applyNumberFormat="1" applyFont="1"/>
    <xf numFmtId="165" fontId="1" fillId="0" borderId="24" xfId="0" applyNumberFormat="1" applyFont="1" applyBorder="1"/>
    <xf numFmtId="3" fontId="1" fillId="3" borderId="19" xfId="0" applyNumberFormat="1" applyFont="1" applyFill="1" applyBorder="1" applyAlignment="1">
      <alignment horizontal="right"/>
    </xf>
    <xf numFmtId="3" fontId="1" fillId="3" borderId="22" xfId="0" applyNumberFormat="1" applyFont="1" applyFill="1" applyBorder="1" applyAlignment="1">
      <alignment horizontal="right"/>
    </xf>
    <xf numFmtId="0" fontId="0" fillId="3" borderId="20" xfId="0" applyFill="1" applyBorder="1"/>
    <xf numFmtId="3" fontId="1" fillId="3" borderId="21" xfId="0" applyNumberFormat="1" applyFont="1" applyFill="1" applyBorder="1" applyAlignment="1">
      <alignment horizontal="right"/>
    </xf>
    <xf numFmtId="165" fontId="1" fillId="3" borderId="19" xfId="0" applyNumberFormat="1" applyFont="1" applyFill="1" applyBorder="1" applyAlignment="1">
      <alignment horizontal="right"/>
    </xf>
    <xf numFmtId="165" fontId="0" fillId="3" borderId="20" xfId="0" applyNumberFormat="1" applyFill="1" applyBorder="1"/>
    <xf numFmtId="165" fontId="1" fillId="3" borderId="21" xfId="0" applyNumberFormat="1" applyFont="1" applyFill="1" applyBorder="1" applyAlignment="1">
      <alignment horizontal="right"/>
    </xf>
    <xf numFmtId="165" fontId="0" fillId="0" borderId="14" xfId="0" applyNumberFormat="1" applyBorder="1"/>
    <xf numFmtId="0" fontId="0" fillId="0" borderId="41" xfId="0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3" fontId="1" fillId="4" borderId="0" xfId="0" applyNumberFormat="1" applyFont="1" applyFill="1" applyAlignment="1">
      <alignment horizontal="right"/>
    </xf>
    <xf numFmtId="3" fontId="1" fillId="4" borderId="3" xfId="0" applyNumberFormat="1" applyFont="1" applyFill="1" applyBorder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10" fillId="4" borderId="18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3" fontId="1" fillId="5" borderId="3" xfId="0" applyNumberFormat="1" applyFont="1" applyFill="1" applyBorder="1"/>
    <xf numFmtId="3" fontId="4" fillId="5" borderId="0" xfId="0" applyNumberFormat="1" applyFont="1" applyFill="1" applyAlignment="1">
      <alignment horizontal="center"/>
    </xf>
    <xf numFmtId="3" fontId="4" fillId="5" borderId="4" xfId="0" applyNumberFormat="1" applyFont="1" applyFill="1" applyBorder="1" applyAlignment="1">
      <alignment horizontal="right"/>
    </xf>
    <xf numFmtId="3" fontId="4" fillId="5" borderId="1" xfId="0" applyNumberFormat="1" applyFont="1" applyFill="1" applyBorder="1" applyAlignment="1">
      <alignment horizontal="right"/>
    </xf>
    <xf numFmtId="14" fontId="1" fillId="0" borderId="4" xfId="0" applyNumberFormat="1" applyFont="1" applyBorder="1"/>
    <xf numFmtId="0" fontId="3" fillId="4" borderId="4" xfId="0" applyFont="1" applyFill="1" applyBorder="1"/>
    <xf numFmtId="0" fontId="3" fillId="4" borderId="6" xfId="0" applyFont="1" applyFill="1" applyBorder="1"/>
    <xf numFmtId="3" fontId="2" fillId="4" borderId="4" xfId="0" applyNumberFormat="1" applyFont="1" applyFill="1" applyBorder="1" applyAlignment="1">
      <alignment horizontal="left"/>
    </xf>
    <xf numFmtId="0" fontId="0" fillId="4" borderId="11" xfId="0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7" fillId="4" borderId="0" xfId="0" applyFont="1" applyFill="1"/>
    <xf numFmtId="3" fontId="1" fillId="0" borderId="0" xfId="0" applyNumberFormat="1" applyFont="1" applyAlignment="1">
      <alignment horizontal="center"/>
    </xf>
    <xf numFmtId="0" fontId="0" fillId="0" borderId="42" xfId="0" applyBorder="1" applyAlignment="1">
      <alignment horizontal="center"/>
    </xf>
    <xf numFmtId="0" fontId="0" fillId="0" borderId="21" xfId="0" applyBorder="1" applyAlignment="1">
      <alignment horizontal="center"/>
    </xf>
    <xf numFmtId="3" fontId="1" fillId="4" borderId="0" xfId="0" applyNumberFormat="1" applyFont="1" applyFill="1" applyAlignment="1">
      <alignment horizontal="center"/>
    </xf>
    <xf numFmtId="165" fontId="1" fillId="4" borderId="0" xfId="0" applyNumberFormat="1" applyFont="1" applyFill="1"/>
    <xf numFmtId="0" fontId="14" fillId="4" borderId="11" xfId="0" applyFont="1" applyFill="1" applyBorder="1" applyAlignment="1">
      <alignment horizontal="center"/>
    </xf>
    <xf numFmtId="0" fontId="14" fillId="4" borderId="40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3" fontId="2" fillId="2" borderId="3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left" vertical="top" indent="1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top"/>
    </xf>
    <xf numFmtId="0" fontId="16" fillId="4" borderId="0" xfId="0" applyFont="1" applyFill="1" applyAlignment="1">
      <alignment horizontal="center"/>
    </xf>
    <xf numFmtId="0" fontId="16" fillId="4" borderId="4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3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2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osefine van Ginhoven" id="{1BEEF60F-0883-4472-B267-BD2B39022CE0}" userId="S::josefine@rattighetsbyran.se::d2116a3b-418d-4c70-86f6-80863b355d21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5" dT="2025-06-09T10:51:32.68" personId="{1BEEF60F-0883-4472-B267-BD2B39022CE0}" id="{0BA98097-D60D-4A0E-B6FB-8743430F7293}">
    <text>Totalt antal sålda (inkl. säsongskort)</text>
  </threadedComment>
  <threadedComment ref="P6" dT="2025-06-09T10:51:47.94" personId="{1BEEF60F-0883-4472-B267-BD2B39022CE0}" id="{D9F024BE-1368-4798-AFB1-080CD736E5A7}">
    <text xml:space="preserve">Totalt antal sålda (inkl. säsongskort)
</text>
  </threadedComment>
  <threadedComment ref="P7" dT="2025-06-09T10:52:17.23" personId="{1BEEF60F-0883-4472-B267-BD2B39022CE0}" id="{FE2871CE-AEBC-4453-9020-1D3600A15CDF}">
    <text>Totalt antal sålda (inkl. säsongskort)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2F88-4E15-4D29-A94F-91BC056A3D77}">
  <dimension ref="A1:E42"/>
  <sheetViews>
    <sheetView tabSelected="1" workbookViewId="0">
      <selection activeCell="D31" sqref="D31"/>
    </sheetView>
  </sheetViews>
  <sheetFormatPr defaultRowHeight="16" x14ac:dyDescent="0.4"/>
  <cols>
    <col min="1" max="1" width="6.08984375" style="137" customWidth="1"/>
    <col min="2" max="2" width="100.7265625" style="123" bestFit="1" customWidth="1"/>
    <col min="3" max="3" width="8.7265625" style="123"/>
    <col min="4" max="4" width="157.7265625" style="123" bestFit="1" customWidth="1"/>
  </cols>
  <sheetData>
    <row r="1" spans="1:5" x14ac:dyDescent="0.4">
      <c r="A1" s="142" t="s">
        <v>37</v>
      </c>
      <c r="B1" s="142"/>
    </row>
    <row r="3" spans="1:5" x14ac:dyDescent="0.4">
      <c r="A3" s="143" t="s">
        <v>41</v>
      </c>
      <c r="B3" s="143"/>
    </row>
    <row r="4" spans="1:5" x14ac:dyDescent="0.4">
      <c r="A4" s="136"/>
      <c r="B4" s="136"/>
    </row>
    <row r="5" spans="1:5" x14ac:dyDescent="0.4">
      <c r="A5" s="137">
        <v>1</v>
      </c>
      <c r="B5" s="123" t="s">
        <v>39</v>
      </c>
    </row>
    <row r="6" spans="1:5" x14ac:dyDescent="0.4">
      <c r="A6" s="137">
        <v>2</v>
      </c>
      <c r="B6" s="123" t="s">
        <v>40</v>
      </c>
    </row>
    <row r="8" spans="1:5" ht="16.5" thickBot="1" x14ac:dyDescent="0.45">
      <c r="A8" s="143" t="s">
        <v>38</v>
      </c>
      <c r="B8" s="143"/>
    </row>
    <row r="9" spans="1:5" x14ac:dyDescent="0.4">
      <c r="D9" s="130"/>
      <c r="E9" s="131"/>
    </row>
    <row r="10" spans="1:5" x14ac:dyDescent="0.4">
      <c r="A10" s="137">
        <v>1</v>
      </c>
      <c r="B10" s="126" t="s">
        <v>55</v>
      </c>
      <c r="D10" s="128" t="s">
        <v>51</v>
      </c>
      <c r="E10" s="129"/>
    </row>
    <row r="11" spans="1:5" x14ac:dyDescent="0.4">
      <c r="B11" s="126" t="s">
        <v>42</v>
      </c>
      <c r="D11" s="132" t="s">
        <v>53</v>
      </c>
      <c r="E11" s="133"/>
    </row>
    <row r="12" spans="1:5" x14ac:dyDescent="0.4">
      <c r="B12" s="126"/>
      <c r="D12" s="132" t="s">
        <v>54</v>
      </c>
      <c r="E12" s="133"/>
    </row>
    <row r="13" spans="1:5" ht="16.5" thickBot="1" x14ac:dyDescent="0.45">
      <c r="A13" s="137">
        <v>2</v>
      </c>
      <c r="B13" s="127" t="s">
        <v>47</v>
      </c>
      <c r="D13" s="134"/>
      <c r="E13" s="135"/>
    </row>
    <row r="14" spans="1:5" x14ac:dyDescent="0.4">
      <c r="B14" s="126" t="s">
        <v>43</v>
      </c>
    </row>
    <row r="15" spans="1:5" x14ac:dyDescent="0.4">
      <c r="B15" s="126"/>
    </row>
    <row r="16" spans="1:5" x14ac:dyDescent="0.4">
      <c r="A16" s="137">
        <v>3</v>
      </c>
      <c r="B16" s="127" t="s">
        <v>48</v>
      </c>
    </row>
    <row r="17" spans="1:2" x14ac:dyDescent="0.4">
      <c r="B17" s="126" t="s">
        <v>44</v>
      </c>
    </row>
    <row r="18" spans="1:2" x14ac:dyDescent="0.4">
      <c r="B18" s="126"/>
    </row>
    <row r="19" spans="1:2" x14ac:dyDescent="0.4">
      <c r="A19" s="137">
        <v>4</v>
      </c>
      <c r="B19" s="127" t="s">
        <v>49</v>
      </c>
    </row>
    <row r="20" spans="1:2" x14ac:dyDescent="0.4">
      <c r="B20" s="126" t="s">
        <v>45</v>
      </c>
    </row>
    <row r="21" spans="1:2" x14ac:dyDescent="0.4">
      <c r="B21" s="126"/>
    </row>
    <row r="22" spans="1:2" x14ac:dyDescent="0.4">
      <c r="A22" s="137">
        <v>5</v>
      </c>
      <c r="B22" s="127" t="s">
        <v>50</v>
      </c>
    </row>
    <row r="23" spans="1:2" x14ac:dyDescent="0.4">
      <c r="B23" s="126" t="s">
        <v>46</v>
      </c>
    </row>
    <row r="25" spans="1:2" x14ac:dyDescent="0.4">
      <c r="A25" s="143" t="s">
        <v>52</v>
      </c>
      <c r="B25" s="143"/>
    </row>
    <row r="27" spans="1:2" x14ac:dyDescent="0.4">
      <c r="A27" s="137">
        <v>1</v>
      </c>
      <c r="B27" s="125" t="s">
        <v>62</v>
      </c>
    </row>
    <row r="28" spans="1:2" x14ac:dyDescent="0.4">
      <c r="B28" s="124" t="s">
        <v>56</v>
      </c>
    </row>
    <row r="29" spans="1:2" x14ac:dyDescent="0.4">
      <c r="B29" s="124"/>
    </row>
    <row r="30" spans="1:2" x14ac:dyDescent="0.4">
      <c r="A30" s="137">
        <v>2</v>
      </c>
      <c r="B30" s="125" t="s">
        <v>63</v>
      </c>
    </row>
    <row r="31" spans="1:2" x14ac:dyDescent="0.4">
      <c r="B31" s="141" t="s">
        <v>57</v>
      </c>
    </row>
    <row r="32" spans="1:2" x14ac:dyDescent="0.4">
      <c r="B32" s="141" t="s">
        <v>33</v>
      </c>
    </row>
    <row r="33" spans="1:2" x14ac:dyDescent="0.4">
      <c r="B33" s="141" t="s">
        <v>34</v>
      </c>
    </row>
    <row r="34" spans="1:2" x14ac:dyDescent="0.4">
      <c r="B34" s="124"/>
    </row>
    <row r="35" spans="1:2" x14ac:dyDescent="0.4">
      <c r="A35" s="137">
        <v>3</v>
      </c>
      <c r="B35" s="125" t="s">
        <v>61</v>
      </c>
    </row>
    <row r="36" spans="1:2" x14ac:dyDescent="0.4">
      <c r="B36" s="124" t="s">
        <v>58</v>
      </c>
    </row>
    <row r="37" spans="1:2" x14ac:dyDescent="0.4">
      <c r="B37" s="138" t="s">
        <v>64</v>
      </c>
    </row>
    <row r="38" spans="1:2" x14ac:dyDescent="0.4">
      <c r="B38" s="138" t="s">
        <v>59</v>
      </c>
    </row>
    <row r="39" spans="1:2" x14ac:dyDescent="0.4">
      <c r="B39" s="138" t="s">
        <v>60</v>
      </c>
    </row>
    <row r="40" spans="1:2" x14ac:dyDescent="0.4">
      <c r="B40" s="138" t="s">
        <v>20</v>
      </c>
    </row>
    <row r="41" spans="1:2" x14ac:dyDescent="0.4">
      <c r="B41" s="139"/>
    </row>
    <row r="42" spans="1:2" x14ac:dyDescent="0.4">
      <c r="B42" s="140"/>
    </row>
  </sheetData>
  <mergeCells count="9">
    <mergeCell ref="A1:B1"/>
    <mergeCell ref="A3:B3"/>
    <mergeCell ref="A8:B8"/>
    <mergeCell ref="A25:B25"/>
    <mergeCell ref="D10:E10"/>
    <mergeCell ref="D9:E9"/>
    <mergeCell ref="D11:E11"/>
    <mergeCell ref="D12:E12"/>
    <mergeCell ref="D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458E-C963-4739-B14B-A01B3755FAE6}">
  <dimension ref="A1:T57"/>
  <sheetViews>
    <sheetView zoomScale="120" zoomScaleNormal="160" workbookViewId="0">
      <selection activeCell="H32" sqref="H32"/>
    </sheetView>
  </sheetViews>
  <sheetFormatPr defaultRowHeight="14.5" x14ac:dyDescent="0.35"/>
  <cols>
    <col min="1" max="1" width="20.54296875" customWidth="1"/>
    <col min="2" max="3" width="19.81640625" customWidth="1"/>
    <col min="4" max="4" width="27.1796875" customWidth="1"/>
    <col min="5" max="5" width="14.81640625" customWidth="1"/>
    <col min="6" max="6" width="18.54296875" customWidth="1"/>
    <col min="7" max="7" width="16.54296875" customWidth="1"/>
    <col min="8" max="8" width="25.1796875" customWidth="1"/>
    <col min="9" max="9" width="14.54296875" customWidth="1"/>
    <col min="10" max="10" width="18.7265625" customWidth="1"/>
    <col min="11" max="11" width="21.7265625" customWidth="1"/>
    <col min="12" max="12" width="19.26953125" customWidth="1"/>
    <col min="13" max="13" width="25" customWidth="1"/>
    <col min="14" max="14" width="19.54296875" customWidth="1"/>
    <col min="16" max="16" width="23" customWidth="1"/>
    <col min="17" max="17" width="30.7265625" customWidth="1"/>
    <col min="18" max="18" width="14.453125" bestFit="1" customWidth="1"/>
    <col min="19" max="19" width="29.54296875" customWidth="1"/>
    <col min="20" max="20" width="26.54296875" customWidth="1"/>
    <col min="21" max="23" width="9.1796875" customWidth="1"/>
  </cols>
  <sheetData>
    <row r="1" spans="1:20" ht="15" thickBot="1" x14ac:dyDescent="0.4">
      <c r="E1" s="92" t="s">
        <v>0</v>
      </c>
      <c r="F1" s="93" t="s">
        <v>1</v>
      </c>
      <c r="G1" s="41" t="s">
        <v>2</v>
      </c>
      <c r="H1" s="41" t="s">
        <v>0</v>
      </c>
      <c r="I1" s="41" t="s">
        <v>1</v>
      </c>
      <c r="J1" s="41" t="s">
        <v>2</v>
      </c>
      <c r="K1" s="43" t="s">
        <v>0</v>
      </c>
      <c r="L1" s="44" t="s">
        <v>1</v>
      </c>
      <c r="M1" s="45" t="s">
        <v>2</v>
      </c>
    </row>
    <row r="2" spans="1:20" ht="16" x14ac:dyDescent="0.4">
      <c r="A2" s="86" t="s">
        <v>3</v>
      </c>
      <c r="B2" s="86" t="s">
        <v>4</v>
      </c>
      <c r="C2" s="87" t="s">
        <v>5</v>
      </c>
      <c r="D2" s="88" t="s">
        <v>6</v>
      </c>
      <c r="E2" s="108" t="s">
        <v>7</v>
      </c>
      <c r="F2" s="109"/>
      <c r="G2" s="110"/>
      <c r="H2" s="117" t="s">
        <v>8</v>
      </c>
      <c r="I2" s="118"/>
      <c r="J2" s="119"/>
      <c r="K2" s="111"/>
      <c r="L2" s="112"/>
      <c r="M2" s="113"/>
      <c r="P2" s="105" t="s">
        <v>9</v>
      </c>
      <c r="Q2" s="106"/>
      <c r="R2" s="106"/>
      <c r="S2" s="106"/>
      <c r="T2" s="107"/>
    </row>
    <row r="3" spans="1:20" x14ac:dyDescent="0.35">
      <c r="A3" s="30"/>
      <c r="B3" s="85"/>
      <c r="C3" s="85"/>
      <c r="D3" s="11"/>
      <c r="E3" s="81"/>
      <c r="F3" s="82"/>
      <c r="G3" s="3">
        <f>F3-E3</f>
        <v>0</v>
      </c>
      <c r="H3" s="12">
        <f t="shared" ref="H3:H13" si="0">E3-H33</f>
        <v>-200</v>
      </c>
      <c r="I3" s="17">
        <f t="shared" ref="I3:I14" si="1">F3-H33</f>
        <v>-200</v>
      </c>
      <c r="J3" s="13">
        <f>I3-H3</f>
        <v>0</v>
      </c>
      <c r="K3" s="19">
        <f t="shared" ref="K3:K14" si="2">H3*E33</f>
        <v>0</v>
      </c>
      <c r="L3" s="73"/>
      <c r="M3" s="46">
        <f t="shared" ref="M3:M27" si="3">L3-K3</f>
        <v>0</v>
      </c>
      <c r="P3" s="39" t="s">
        <v>10</v>
      </c>
      <c r="Q3" s="42" t="s">
        <v>11</v>
      </c>
      <c r="R3" s="27" t="s">
        <v>12</v>
      </c>
      <c r="S3" s="94" t="s">
        <v>0</v>
      </c>
      <c r="T3" s="40" t="s">
        <v>13</v>
      </c>
    </row>
    <row r="4" spans="1:20" x14ac:dyDescent="0.35">
      <c r="A4" s="30"/>
      <c r="B4" s="85"/>
      <c r="C4" s="85"/>
      <c r="D4" s="11"/>
      <c r="E4" s="81"/>
      <c r="F4" s="82"/>
      <c r="G4" s="3">
        <f t="shared" ref="G4:G27" si="4">F4-E4</f>
        <v>0</v>
      </c>
      <c r="H4" s="12">
        <f t="shared" si="0"/>
        <v>0</v>
      </c>
      <c r="I4" s="17">
        <f t="shared" si="1"/>
        <v>0</v>
      </c>
      <c r="J4" s="13">
        <f t="shared" ref="J4:J27" si="5">I4-H4</f>
        <v>0</v>
      </c>
      <c r="K4" s="22">
        <f t="shared" si="2"/>
        <v>0</v>
      </c>
      <c r="L4" s="73"/>
      <c r="M4" s="46">
        <f t="shared" si="3"/>
        <v>0</v>
      </c>
      <c r="P4" s="58" t="s">
        <v>14</v>
      </c>
      <c r="Q4" s="98"/>
      <c r="R4" s="99"/>
      <c r="S4" s="54"/>
      <c r="T4" s="60">
        <f>R4-S4</f>
        <v>0</v>
      </c>
    </row>
    <row r="5" spans="1:20" x14ac:dyDescent="0.35">
      <c r="A5" s="30"/>
      <c r="B5" s="85"/>
      <c r="C5" s="85"/>
      <c r="D5" s="11"/>
      <c r="E5" s="81"/>
      <c r="F5" s="82"/>
      <c r="G5" s="3">
        <f t="shared" si="4"/>
        <v>0</v>
      </c>
      <c r="H5" s="12">
        <f t="shared" si="0"/>
        <v>0</v>
      </c>
      <c r="I5" s="17">
        <f t="shared" si="1"/>
        <v>0</v>
      </c>
      <c r="J5" s="13">
        <f t="shared" si="5"/>
        <v>0</v>
      </c>
      <c r="K5" s="22">
        <f t="shared" si="2"/>
        <v>0</v>
      </c>
      <c r="L5" s="73"/>
      <c r="M5" s="46">
        <f t="shared" si="3"/>
        <v>0</v>
      </c>
      <c r="P5" s="58" t="s">
        <v>15</v>
      </c>
      <c r="Q5" s="95"/>
      <c r="R5" s="59">
        <f>SUMIF(A3:A30, "Grundserie", L3:L30)</f>
        <v>0</v>
      </c>
      <c r="S5" s="54"/>
      <c r="T5" s="60">
        <f t="shared" ref="T5:T10" si="6">R5-S5</f>
        <v>0</v>
      </c>
    </row>
    <row r="6" spans="1:20" x14ac:dyDescent="0.35">
      <c r="A6" s="30"/>
      <c r="B6" s="85"/>
      <c r="C6" s="85"/>
      <c r="D6" s="11"/>
      <c r="E6" s="81"/>
      <c r="F6" s="82"/>
      <c r="G6" s="3">
        <f t="shared" si="4"/>
        <v>0</v>
      </c>
      <c r="H6" s="12">
        <f t="shared" si="0"/>
        <v>0</v>
      </c>
      <c r="I6" s="17">
        <f t="shared" si="1"/>
        <v>0</v>
      </c>
      <c r="J6" s="13">
        <f t="shared" si="5"/>
        <v>0</v>
      </c>
      <c r="K6" s="22">
        <f t="shared" si="2"/>
        <v>0</v>
      </c>
      <c r="L6" s="74"/>
      <c r="M6" s="46">
        <f t="shared" si="3"/>
        <v>0</v>
      </c>
      <c r="P6" s="58" t="s">
        <v>16</v>
      </c>
      <c r="Q6" s="95" t="str" cm="1">
        <f t="array" ref="Q6">_xlfn._xlws.FILTER(F3:F27, A3:A27="Svenska Cupen", "")</f>
        <v/>
      </c>
      <c r="R6" s="59">
        <f>SUMIF(A3:A30, "Svenska Cupen", L3:L30)</f>
        <v>0</v>
      </c>
      <c r="S6" s="54"/>
      <c r="T6" s="60">
        <f t="shared" si="6"/>
        <v>0</v>
      </c>
    </row>
    <row r="7" spans="1:20" x14ac:dyDescent="0.35">
      <c r="A7" s="30"/>
      <c r="B7" s="85"/>
      <c r="C7" s="85"/>
      <c r="D7" s="11"/>
      <c r="E7" s="81"/>
      <c r="F7" s="82"/>
      <c r="G7" s="3">
        <f t="shared" si="4"/>
        <v>0</v>
      </c>
      <c r="H7" s="12">
        <f t="shared" si="0"/>
        <v>0</v>
      </c>
      <c r="I7" s="17">
        <f t="shared" si="1"/>
        <v>0</v>
      </c>
      <c r="J7" s="13">
        <f t="shared" si="5"/>
        <v>0</v>
      </c>
      <c r="K7" s="22">
        <f t="shared" si="2"/>
        <v>0</v>
      </c>
      <c r="L7" s="73"/>
      <c r="M7" s="46">
        <f t="shared" si="3"/>
        <v>0</v>
      </c>
      <c r="P7" s="58" t="s">
        <v>17</v>
      </c>
      <c r="Q7" s="95" t="str" cm="1">
        <f t="array" ref="Q7">_xlfn._xlws.FILTER(F3:F27, A3:A27="Slutspel", "")</f>
        <v/>
      </c>
      <c r="R7" s="59">
        <f>SUMIF(A3:A30, "Slutspel", L3:L30) + SUMIF(A3:A30, "Kval", L3:L30)</f>
        <v>0</v>
      </c>
      <c r="S7" s="54"/>
      <c r="T7" s="60">
        <f t="shared" si="6"/>
        <v>0</v>
      </c>
    </row>
    <row r="8" spans="1:20" x14ac:dyDescent="0.35">
      <c r="A8" s="30"/>
      <c r="B8" s="85"/>
      <c r="C8" s="85"/>
      <c r="D8" s="11"/>
      <c r="E8" s="81"/>
      <c r="F8" s="82"/>
      <c r="G8" s="3">
        <f t="shared" si="4"/>
        <v>0</v>
      </c>
      <c r="H8" s="12">
        <f t="shared" si="0"/>
        <v>0</v>
      </c>
      <c r="I8" s="17">
        <f t="shared" si="1"/>
        <v>0</v>
      </c>
      <c r="J8" s="13">
        <f t="shared" si="5"/>
        <v>0</v>
      </c>
      <c r="K8" s="22">
        <f t="shared" si="2"/>
        <v>0</v>
      </c>
      <c r="L8" s="73"/>
      <c r="M8" s="46">
        <f t="shared" si="3"/>
        <v>0</v>
      </c>
      <c r="P8" s="58" t="s">
        <v>18</v>
      </c>
      <c r="Q8" s="95"/>
      <c r="R8" s="59">
        <f>SUM(L56)</f>
        <v>0</v>
      </c>
      <c r="S8" s="54"/>
      <c r="T8" s="60">
        <f t="shared" si="6"/>
        <v>0</v>
      </c>
    </row>
    <row r="9" spans="1:20" x14ac:dyDescent="0.35">
      <c r="A9" s="30"/>
      <c r="B9" s="85"/>
      <c r="C9" s="85"/>
      <c r="D9" s="11"/>
      <c r="E9" s="81"/>
      <c r="F9" s="82"/>
      <c r="G9" s="3">
        <f t="shared" si="4"/>
        <v>0</v>
      </c>
      <c r="H9" s="12">
        <f t="shared" si="0"/>
        <v>0</v>
      </c>
      <c r="I9" s="17">
        <f t="shared" si="1"/>
        <v>0</v>
      </c>
      <c r="J9" s="13">
        <f t="shared" si="5"/>
        <v>0</v>
      </c>
      <c r="K9" s="22">
        <f t="shared" si="2"/>
        <v>0</v>
      </c>
      <c r="L9" s="73"/>
      <c r="M9" s="46">
        <f t="shared" si="3"/>
        <v>0</v>
      </c>
      <c r="P9" s="58" t="s">
        <v>19</v>
      </c>
      <c r="Q9" s="95"/>
      <c r="R9" s="59">
        <f>SUM(M56)</f>
        <v>0</v>
      </c>
      <c r="S9" s="54"/>
      <c r="T9" s="60">
        <f t="shared" si="6"/>
        <v>0</v>
      </c>
    </row>
    <row r="10" spans="1:20" x14ac:dyDescent="0.35">
      <c r="A10" s="30"/>
      <c r="B10" s="85"/>
      <c r="C10" s="85"/>
      <c r="D10" s="11"/>
      <c r="E10" s="81"/>
      <c r="F10" s="82"/>
      <c r="G10" s="3">
        <f t="shared" si="4"/>
        <v>0</v>
      </c>
      <c r="H10" s="12">
        <f t="shared" si="0"/>
        <v>0</v>
      </c>
      <c r="I10" s="17">
        <f t="shared" si="1"/>
        <v>0</v>
      </c>
      <c r="J10" s="13">
        <f t="shared" si="5"/>
        <v>0</v>
      </c>
      <c r="K10" s="22">
        <f t="shared" si="2"/>
        <v>0</v>
      </c>
      <c r="L10" s="73"/>
      <c r="M10" s="46">
        <f t="shared" si="3"/>
        <v>0</v>
      </c>
      <c r="P10" s="58" t="s">
        <v>20</v>
      </c>
      <c r="Q10" s="95"/>
      <c r="R10" s="59">
        <f>SUM(N33:N55)</f>
        <v>0</v>
      </c>
      <c r="S10" s="54"/>
      <c r="T10" s="60">
        <f t="shared" si="6"/>
        <v>0</v>
      </c>
    </row>
    <row r="11" spans="1:20" ht="15" thickBot="1" x14ac:dyDescent="0.4">
      <c r="A11" s="30"/>
      <c r="B11" s="85"/>
      <c r="C11" s="85"/>
      <c r="D11" s="11"/>
      <c r="E11" s="81"/>
      <c r="F11" s="82"/>
      <c r="G11" s="3">
        <f t="shared" si="4"/>
        <v>0</v>
      </c>
      <c r="H11" s="12">
        <f t="shared" si="0"/>
        <v>0</v>
      </c>
      <c r="I11" s="17">
        <f t="shared" si="1"/>
        <v>0</v>
      </c>
      <c r="J11" s="13">
        <f t="shared" si="5"/>
        <v>0</v>
      </c>
      <c r="K11" s="22">
        <f t="shared" si="2"/>
        <v>0</v>
      </c>
      <c r="L11" s="73"/>
      <c r="M11" s="46">
        <f t="shared" si="3"/>
        <v>0</v>
      </c>
      <c r="P11" s="36" t="s">
        <v>21</v>
      </c>
      <c r="Q11" s="37"/>
      <c r="R11" s="53">
        <f>SUM(R4:R10)</f>
        <v>0</v>
      </c>
      <c r="S11" s="37"/>
      <c r="T11" s="38"/>
    </row>
    <row r="12" spans="1:20" x14ac:dyDescent="0.35">
      <c r="A12" s="30"/>
      <c r="B12" s="85"/>
      <c r="C12" s="85"/>
      <c r="D12" s="11"/>
      <c r="E12" s="81"/>
      <c r="F12" s="82"/>
      <c r="G12" s="3">
        <f t="shared" si="4"/>
        <v>0</v>
      </c>
      <c r="H12" s="12">
        <f t="shared" si="0"/>
        <v>0</v>
      </c>
      <c r="I12" s="17">
        <f t="shared" si="1"/>
        <v>0</v>
      </c>
      <c r="J12" s="13">
        <f t="shared" si="5"/>
        <v>0</v>
      </c>
      <c r="K12" s="22">
        <f t="shared" si="2"/>
        <v>0</v>
      </c>
      <c r="L12" s="75"/>
      <c r="M12" s="46">
        <f t="shared" si="3"/>
        <v>0</v>
      </c>
    </row>
    <row r="13" spans="1:20" x14ac:dyDescent="0.35">
      <c r="A13" s="30"/>
      <c r="B13" s="85"/>
      <c r="C13" s="85"/>
      <c r="D13" s="11"/>
      <c r="E13" s="81"/>
      <c r="F13" s="82"/>
      <c r="G13" s="3">
        <f t="shared" si="4"/>
        <v>0</v>
      </c>
      <c r="H13" s="12">
        <f t="shared" si="0"/>
        <v>0</v>
      </c>
      <c r="I13" s="17">
        <f t="shared" si="1"/>
        <v>0</v>
      </c>
      <c r="J13" s="13">
        <f t="shared" si="5"/>
        <v>0</v>
      </c>
      <c r="K13" s="22">
        <f t="shared" si="2"/>
        <v>0</v>
      </c>
      <c r="L13" s="75"/>
      <c r="M13" s="46">
        <f t="shared" si="3"/>
        <v>0</v>
      </c>
      <c r="Q13" s="70" t="s">
        <v>22</v>
      </c>
      <c r="R13" s="71"/>
      <c r="S13" s="71"/>
      <c r="T13" s="72"/>
    </row>
    <row r="14" spans="1:20" x14ac:dyDescent="0.35">
      <c r="A14" s="30"/>
      <c r="B14" s="85"/>
      <c r="C14" s="85"/>
      <c r="D14" s="11"/>
      <c r="E14" s="81"/>
      <c r="F14" s="82"/>
      <c r="G14" s="3">
        <f t="shared" si="4"/>
        <v>0</v>
      </c>
      <c r="H14" s="12">
        <f t="shared" ref="H14:H27" si="7">E14-H44</f>
        <v>0</v>
      </c>
      <c r="I14" s="17">
        <f t="shared" si="1"/>
        <v>0</v>
      </c>
      <c r="J14" s="13">
        <f t="shared" si="5"/>
        <v>0</v>
      </c>
      <c r="K14" s="22">
        <f t="shared" si="2"/>
        <v>0</v>
      </c>
      <c r="L14" s="75"/>
      <c r="M14" s="46">
        <f t="shared" si="3"/>
        <v>0</v>
      </c>
      <c r="Q14" s="47" t="s">
        <v>6</v>
      </c>
      <c r="R14" s="33" t="s">
        <v>23</v>
      </c>
      <c r="S14" s="33" t="s">
        <v>24</v>
      </c>
      <c r="T14" s="48" t="s">
        <v>25</v>
      </c>
    </row>
    <row r="15" spans="1:20" x14ac:dyDescent="0.35">
      <c r="A15" s="30"/>
      <c r="B15" s="85"/>
      <c r="C15" s="85"/>
      <c r="D15" s="11"/>
      <c r="E15" s="81"/>
      <c r="F15" s="82"/>
      <c r="G15" s="3">
        <f t="shared" si="4"/>
        <v>0</v>
      </c>
      <c r="H15" s="12">
        <f t="shared" si="7"/>
        <v>0</v>
      </c>
      <c r="I15" s="17">
        <f t="shared" ref="I15:I27" si="8">F15-H45</f>
        <v>0</v>
      </c>
      <c r="J15" s="13">
        <f t="shared" si="5"/>
        <v>0</v>
      </c>
      <c r="K15" s="22">
        <f t="shared" ref="K15:K27" si="9">H15*E45</f>
        <v>0</v>
      </c>
      <c r="L15" s="75"/>
      <c r="M15" s="46">
        <f t="shared" si="3"/>
        <v>0</v>
      </c>
      <c r="Q15" s="49" t="str" cm="1">
        <f t="array" ref="Q15">_xlfn._xlws.FILTER(D3:D27, A3:A27="Grundserie", "")</f>
        <v/>
      </c>
      <c r="R15" s="25"/>
      <c r="S15" s="89"/>
      <c r="T15" s="50">
        <f>SUM(S15:S15)</f>
        <v>0</v>
      </c>
    </row>
    <row r="16" spans="1:20" x14ac:dyDescent="0.35">
      <c r="A16" s="30"/>
      <c r="B16" s="85"/>
      <c r="C16" s="85"/>
      <c r="D16" s="11"/>
      <c r="E16" s="81"/>
      <c r="F16" s="82"/>
      <c r="G16" s="3">
        <f t="shared" si="4"/>
        <v>0</v>
      </c>
      <c r="H16" s="12">
        <f t="shared" si="7"/>
        <v>0</v>
      </c>
      <c r="I16" s="17">
        <f t="shared" si="8"/>
        <v>0</v>
      </c>
      <c r="J16" s="13">
        <f t="shared" si="5"/>
        <v>0</v>
      </c>
      <c r="K16" s="22">
        <f t="shared" si="9"/>
        <v>0</v>
      </c>
      <c r="L16" s="75"/>
      <c r="M16" s="46">
        <f t="shared" si="3"/>
        <v>0</v>
      </c>
      <c r="Q16" s="49"/>
      <c r="R16" s="26"/>
      <c r="S16" s="100"/>
      <c r="T16" s="50">
        <f>SUM(S15:S16)/2</f>
        <v>0</v>
      </c>
    </row>
    <row r="17" spans="1:20" x14ac:dyDescent="0.35">
      <c r="A17" s="30"/>
      <c r="B17" s="85"/>
      <c r="C17" s="85"/>
      <c r="D17" s="11"/>
      <c r="E17" s="81"/>
      <c r="F17" s="82"/>
      <c r="G17" s="3">
        <f t="shared" si="4"/>
        <v>0</v>
      </c>
      <c r="H17" s="12">
        <f t="shared" si="7"/>
        <v>0</v>
      </c>
      <c r="I17" s="17">
        <f t="shared" si="8"/>
        <v>0</v>
      </c>
      <c r="J17" s="13">
        <f t="shared" si="5"/>
        <v>0</v>
      </c>
      <c r="K17" s="22">
        <f t="shared" si="9"/>
        <v>0</v>
      </c>
      <c r="L17" s="75"/>
      <c r="M17" s="46">
        <f t="shared" si="3"/>
        <v>0</v>
      </c>
      <c r="Q17" s="49"/>
      <c r="R17" s="25"/>
      <c r="S17" s="100"/>
      <c r="T17" s="50">
        <f>SUM(S15:S17)/3</f>
        <v>0</v>
      </c>
    </row>
    <row r="18" spans="1:20" x14ac:dyDescent="0.35">
      <c r="A18" s="30"/>
      <c r="B18" s="85"/>
      <c r="C18" s="85"/>
      <c r="D18" s="11"/>
      <c r="E18" s="81"/>
      <c r="F18" s="82"/>
      <c r="G18" s="3">
        <f t="shared" si="4"/>
        <v>0</v>
      </c>
      <c r="H18" s="12">
        <f t="shared" si="7"/>
        <v>0</v>
      </c>
      <c r="I18" s="17">
        <f t="shared" si="8"/>
        <v>0</v>
      </c>
      <c r="J18" s="13">
        <f t="shared" si="5"/>
        <v>0</v>
      </c>
      <c r="K18" s="22">
        <f t="shared" si="9"/>
        <v>0</v>
      </c>
      <c r="L18" s="75"/>
      <c r="M18" s="46">
        <f t="shared" si="3"/>
        <v>0</v>
      </c>
      <c r="Q18" s="49"/>
      <c r="R18" s="25"/>
      <c r="S18" s="100"/>
      <c r="T18" s="50">
        <f>SUM(S15:S18)/4</f>
        <v>0</v>
      </c>
    </row>
    <row r="19" spans="1:20" x14ac:dyDescent="0.35">
      <c r="A19" s="30"/>
      <c r="B19" s="85"/>
      <c r="C19" s="85"/>
      <c r="D19" s="11"/>
      <c r="E19" s="81"/>
      <c r="F19" s="82"/>
      <c r="G19" s="3">
        <f t="shared" si="4"/>
        <v>0</v>
      </c>
      <c r="H19" s="12">
        <f t="shared" si="7"/>
        <v>0</v>
      </c>
      <c r="I19" s="17">
        <f t="shared" si="8"/>
        <v>0</v>
      </c>
      <c r="J19" s="13">
        <f t="shared" si="5"/>
        <v>0</v>
      </c>
      <c r="K19" s="22">
        <f t="shared" si="9"/>
        <v>0</v>
      </c>
      <c r="L19" s="75"/>
      <c r="M19" s="46">
        <f t="shared" si="3"/>
        <v>0</v>
      </c>
      <c r="Q19" s="49"/>
      <c r="R19" s="25"/>
      <c r="S19" s="100"/>
      <c r="T19" s="50">
        <f>SUM(S15:S19)/5</f>
        <v>0</v>
      </c>
    </row>
    <row r="20" spans="1:20" x14ac:dyDescent="0.35">
      <c r="A20" s="30"/>
      <c r="B20" s="85"/>
      <c r="C20" s="85"/>
      <c r="D20" s="11"/>
      <c r="E20" s="81"/>
      <c r="F20" s="82"/>
      <c r="G20" s="3">
        <f t="shared" si="4"/>
        <v>0</v>
      </c>
      <c r="H20" s="12">
        <f t="shared" si="7"/>
        <v>0</v>
      </c>
      <c r="I20" s="17">
        <f t="shared" si="8"/>
        <v>0</v>
      </c>
      <c r="J20" s="13">
        <f t="shared" si="5"/>
        <v>0</v>
      </c>
      <c r="K20" s="22">
        <f t="shared" si="9"/>
        <v>0</v>
      </c>
      <c r="L20" s="75"/>
      <c r="M20" s="46">
        <f t="shared" si="3"/>
        <v>0</v>
      </c>
      <c r="Q20" s="49"/>
      <c r="R20" s="25"/>
      <c r="S20" s="100"/>
      <c r="T20" s="50">
        <f>SUM(S15:S20)/6</f>
        <v>0</v>
      </c>
    </row>
    <row r="21" spans="1:20" x14ac:dyDescent="0.35">
      <c r="A21" s="30"/>
      <c r="B21" s="85"/>
      <c r="C21" s="85"/>
      <c r="D21" s="11"/>
      <c r="E21" s="81"/>
      <c r="F21" s="82"/>
      <c r="G21" s="3">
        <f t="shared" si="4"/>
        <v>0</v>
      </c>
      <c r="H21" s="12">
        <f t="shared" si="7"/>
        <v>0</v>
      </c>
      <c r="I21" s="17">
        <f t="shared" si="8"/>
        <v>0</v>
      </c>
      <c r="J21" s="13">
        <f t="shared" si="5"/>
        <v>0</v>
      </c>
      <c r="K21" s="22">
        <f t="shared" si="9"/>
        <v>0</v>
      </c>
      <c r="L21" s="75"/>
      <c r="M21" s="46">
        <f t="shared" si="3"/>
        <v>0</v>
      </c>
      <c r="Q21" s="49"/>
      <c r="R21" s="25"/>
      <c r="S21" s="100"/>
      <c r="T21" s="50">
        <f>SUM(S15:S21)/7</f>
        <v>0</v>
      </c>
    </row>
    <row r="22" spans="1:20" x14ac:dyDescent="0.35">
      <c r="A22" s="30"/>
      <c r="B22" s="85"/>
      <c r="C22" s="85"/>
      <c r="D22" s="11"/>
      <c r="E22" s="81"/>
      <c r="F22" s="82"/>
      <c r="G22" s="3">
        <f t="shared" si="4"/>
        <v>0</v>
      </c>
      <c r="H22" s="12">
        <f t="shared" si="7"/>
        <v>0</v>
      </c>
      <c r="I22" s="17">
        <f t="shared" si="8"/>
        <v>0</v>
      </c>
      <c r="J22" s="13">
        <f t="shared" si="5"/>
        <v>0</v>
      </c>
      <c r="K22" s="22">
        <f t="shared" si="9"/>
        <v>0</v>
      </c>
      <c r="L22" s="75"/>
      <c r="M22" s="46">
        <f t="shared" si="3"/>
        <v>0</v>
      </c>
      <c r="Q22" s="49"/>
      <c r="R22" s="25"/>
      <c r="S22" s="100"/>
      <c r="T22" s="50">
        <f>SUM(S15:S22)/8</f>
        <v>0</v>
      </c>
    </row>
    <row r="23" spans="1:20" x14ac:dyDescent="0.35">
      <c r="A23" s="30"/>
      <c r="B23" s="85"/>
      <c r="C23" s="85"/>
      <c r="D23" s="11"/>
      <c r="E23" s="81"/>
      <c r="F23" s="82"/>
      <c r="G23" s="3">
        <f t="shared" si="4"/>
        <v>0</v>
      </c>
      <c r="H23" s="12">
        <f t="shared" si="7"/>
        <v>0</v>
      </c>
      <c r="I23" s="17">
        <f t="shared" si="8"/>
        <v>0</v>
      </c>
      <c r="J23" s="13">
        <f t="shared" si="5"/>
        <v>0</v>
      </c>
      <c r="K23" s="22">
        <f t="shared" si="9"/>
        <v>0</v>
      </c>
      <c r="L23" s="75"/>
      <c r="M23" s="46">
        <f t="shared" si="3"/>
        <v>0</v>
      </c>
      <c r="Q23" s="49"/>
      <c r="R23" s="25"/>
      <c r="S23" s="100"/>
      <c r="T23" s="50">
        <f>SUM(S15:S23)/9</f>
        <v>0</v>
      </c>
    </row>
    <row r="24" spans="1:20" x14ac:dyDescent="0.35">
      <c r="A24" s="30"/>
      <c r="B24" s="85"/>
      <c r="C24" s="85"/>
      <c r="D24" s="11"/>
      <c r="E24" s="81"/>
      <c r="F24" s="82"/>
      <c r="G24" s="3">
        <f t="shared" si="4"/>
        <v>0</v>
      </c>
      <c r="H24" s="12">
        <f t="shared" si="7"/>
        <v>0</v>
      </c>
      <c r="I24" s="17">
        <f t="shared" si="8"/>
        <v>0</v>
      </c>
      <c r="J24" s="13">
        <f t="shared" si="5"/>
        <v>0</v>
      </c>
      <c r="K24" s="22">
        <f t="shared" si="9"/>
        <v>0</v>
      </c>
      <c r="L24" s="75"/>
      <c r="M24" s="46">
        <f t="shared" si="3"/>
        <v>0</v>
      </c>
      <c r="Q24" s="49"/>
      <c r="R24" s="25"/>
      <c r="S24" s="100"/>
      <c r="T24" s="50">
        <f>SUM(S15:S24)/10</f>
        <v>0</v>
      </c>
    </row>
    <row r="25" spans="1:20" x14ac:dyDescent="0.35">
      <c r="A25" s="30"/>
      <c r="B25" s="85"/>
      <c r="C25" s="85"/>
      <c r="D25" s="11"/>
      <c r="E25" s="81"/>
      <c r="F25" s="82"/>
      <c r="G25" s="3">
        <f t="shared" si="4"/>
        <v>0</v>
      </c>
      <c r="H25" s="12">
        <f t="shared" si="7"/>
        <v>0</v>
      </c>
      <c r="I25" s="17">
        <f t="shared" si="8"/>
        <v>0</v>
      </c>
      <c r="J25" s="13">
        <f t="shared" si="5"/>
        <v>0</v>
      </c>
      <c r="K25" s="22">
        <f t="shared" si="9"/>
        <v>0</v>
      </c>
      <c r="L25" s="75"/>
      <c r="M25" s="46">
        <f t="shared" si="3"/>
        <v>0</v>
      </c>
      <c r="Q25" s="49"/>
      <c r="R25" s="25"/>
      <c r="S25" s="100"/>
      <c r="T25" s="50">
        <f>SUM(S15:S25)/11</f>
        <v>0</v>
      </c>
    </row>
    <row r="26" spans="1:20" x14ac:dyDescent="0.35">
      <c r="A26" s="30"/>
      <c r="B26" s="85"/>
      <c r="C26" s="85"/>
      <c r="D26" s="11"/>
      <c r="E26" s="81"/>
      <c r="F26" s="82"/>
      <c r="G26" s="3">
        <f t="shared" si="4"/>
        <v>0</v>
      </c>
      <c r="H26" s="12">
        <f t="shared" si="7"/>
        <v>0</v>
      </c>
      <c r="I26" s="17">
        <f t="shared" si="8"/>
        <v>0</v>
      </c>
      <c r="J26" s="13">
        <f t="shared" si="5"/>
        <v>0</v>
      </c>
      <c r="K26" s="22">
        <f t="shared" si="9"/>
        <v>0</v>
      </c>
      <c r="L26" s="75"/>
      <c r="M26" s="46">
        <f t="shared" si="3"/>
        <v>0</v>
      </c>
      <c r="Q26" s="49"/>
      <c r="R26" s="25"/>
      <c r="S26" s="100"/>
      <c r="T26" s="50">
        <f>SUM(S15:S26)/12</f>
        <v>0</v>
      </c>
    </row>
    <row r="27" spans="1:20" x14ac:dyDescent="0.35">
      <c r="A27" s="30"/>
      <c r="B27" s="85"/>
      <c r="C27" s="85"/>
      <c r="D27" s="11"/>
      <c r="E27" s="81"/>
      <c r="F27" s="82"/>
      <c r="G27" s="3">
        <f t="shared" si="4"/>
        <v>0</v>
      </c>
      <c r="H27" s="12">
        <f t="shared" si="7"/>
        <v>0</v>
      </c>
      <c r="I27" s="17">
        <f t="shared" si="8"/>
        <v>0</v>
      </c>
      <c r="J27" s="13">
        <f t="shared" si="5"/>
        <v>0</v>
      </c>
      <c r="K27" s="22">
        <f t="shared" si="9"/>
        <v>0</v>
      </c>
      <c r="L27" s="75"/>
      <c r="M27" s="46">
        <f t="shared" si="3"/>
        <v>0</v>
      </c>
      <c r="Q27" s="49"/>
      <c r="R27" s="25"/>
      <c r="S27" s="101"/>
      <c r="T27" s="96">
        <f>SUM(S15:S27)/13</f>
        <v>0</v>
      </c>
    </row>
    <row r="28" spans="1:20" ht="15" thickBot="1" x14ac:dyDescent="0.4">
      <c r="B28" s="1"/>
      <c r="C28" s="1"/>
      <c r="D28" s="4" t="s">
        <v>21</v>
      </c>
      <c r="E28" s="83">
        <f>SUM(E3:E27)</f>
        <v>0</v>
      </c>
      <c r="F28" s="84">
        <f>SUM(F3:F27)</f>
        <v>0</v>
      </c>
      <c r="G28" s="8">
        <f>SUM(G3:G27)</f>
        <v>0</v>
      </c>
      <c r="H28" s="16"/>
      <c r="I28" s="18">
        <f>SUM(I3:I27)</f>
        <v>-200</v>
      </c>
      <c r="J28" s="20">
        <f>SUM(J3:J27)</f>
        <v>0</v>
      </c>
      <c r="K28" s="29">
        <f>SUM(K3:K27)</f>
        <v>0</v>
      </c>
      <c r="L28" s="21">
        <f>SUM(L3:L27)</f>
        <v>0</v>
      </c>
      <c r="M28" s="9">
        <f>SUM(M3:M27)</f>
        <v>0</v>
      </c>
      <c r="Q28" s="51" t="s">
        <v>21</v>
      </c>
      <c r="R28" s="52"/>
      <c r="S28" s="52"/>
      <c r="T28" s="69"/>
    </row>
    <row r="29" spans="1:20" x14ac:dyDescent="0.35">
      <c r="R29" s="28"/>
      <c r="S29" s="28"/>
    </row>
    <row r="30" spans="1:20" x14ac:dyDescent="0.35">
      <c r="Q30" s="102" t="s">
        <v>26</v>
      </c>
      <c r="R30" s="103"/>
      <c r="S30" s="103"/>
      <c r="T30" s="104"/>
    </row>
    <row r="31" spans="1:20" x14ac:dyDescent="0.35">
      <c r="D31" s="5"/>
      <c r="E31" s="80" t="s">
        <v>0</v>
      </c>
      <c r="F31" s="6" t="s">
        <v>1</v>
      </c>
      <c r="G31" s="14" t="s">
        <v>2</v>
      </c>
      <c r="H31" s="120" t="s">
        <v>27</v>
      </c>
      <c r="I31" s="121"/>
      <c r="J31" s="121"/>
      <c r="K31" s="122"/>
      <c r="L31" s="120" t="s">
        <v>28</v>
      </c>
      <c r="M31" s="121"/>
      <c r="N31" s="122"/>
      <c r="Q31" s="47" t="s">
        <v>6</v>
      </c>
      <c r="R31" s="33" t="s">
        <v>23</v>
      </c>
      <c r="S31" s="33" t="s">
        <v>24</v>
      </c>
      <c r="T31" s="48" t="s">
        <v>29</v>
      </c>
    </row>
    <row r="32" spans="1:20" x14ac:dyDescent="0.35">
      <c r="D32" s="2" t="s">
        <v>6</v>
      </c>
      <c r="E32" s="114" t="s">
        <v>30</v>
      </c>
      <c r="F32" s="115"/>
      <c r="G32" s="116"/>
      <c r="H32" s="76" t="s">
        <v>31</v>
      </c>
      <c r="I32" s="77" t="s">
        <v>32</v>
      </c>
      <c r="J32" s="78" t="s">
        <v>33</v>
      </c>
      <c r="K32" s="79" t="s">
        <v>34</v>
      </c>
      <c r="L32" s="76" t="s">
        <v>18</v>
      </c>
      <c r="M32" s="78" t="s">
        <v>19</v>
      </c>
      <c r="N32" s="79" t="s">
        <v>20</v>
      </c>
      <c r="Q32" s="49" t="str" cm="1">
        <f t="array" ref="Q32">_xlfn._xlws.FILTER(D3:D27, A3:A27="Slutspel", "")</f>
        <v/>
      </c>
      <c r="R32" s="25"/>
      <c r="S32" s="89"/>
      <c r="T32" s="50">
        <f>SUM(S32:S32)/2</f>
        <v>0</v>
      </c>
    </row>
    <row r="33" spans="4:20" x14ac:dyDescent="0.35">
      <c r="D33" s="11">
        <f>$D$3</f>
        <v>0</v>
      </c>
      <c r="E33" s="23"/>
      <c r="F33" s="55">
        <f>L3/I3</f>
        <v>0</v>
      </c>
      <c r="G33" s="24">
        <f>F33-E33</f>
        <v>0</v>
      </c>
      <c r="H33" s="32">
        <v>200</v>
      </c>
      <c r="I33" s="35">
        <v>100</v>
      </c>
      <c r="J33" s="30"/>
      <c r="K33" s="31"/>
      <c r="L33" s="56"/>
      <c r="M33" s="57"/>
      <c r="N33" s="68"/>
      <c r="Q33" s="49"/>
      <c r="R33" s="26"/>
      <c r="S33" s="90"/>
      <c r="T33" s="50">
        <f>SUM(S32:S33)/2</f>
        <v>0</v>
      </c>
    </row>
    <row r="34" spans="4:20" x14ac:dyDescent="0.35">
      <c r="D34" s="11">
        <f>$D$4</f>
        <v>0</v>
      </c>
      <c r="E34" s="23"/>
      <c r="F34" s="55" t="e">
        <f t="shared" ref="F34:F55" si="10">L4/I4</f>
        <v>#DIV/0!</v>
      </c>
      <c r="G34" s="24" t="e">
        <f>F34-E34</f>
        <v>#DIV/0!</v>
      </c>
      <c r="H34" s="32"/>
      <c r="I34" s="35"/>
      <c r="J34" s="30"/>
      <c r="K34" s="31"/>
      <c r="L34" s="56"/>
      <c r="M34" s="57"/>
      <c r="N34" s="68"/>
      <c r="Q34" s="49"/>
      <c r="R34" s="25"/>
      <c r="S34" s="89"/>
      <c r="T34" s="50">
        <f>SUM(S32:S34)/3</f>
        <v>0</v>
      </c>
    </row>
    <row r="35" spans="4:20" x14ac:dyDescent="0.35">
      <c r="D35" s="11">
        <f>$D$5</f>
        <v>0</v>
      </c>
      <c r="E35" s="23"/>
      <c r="F35" s="55" t="e">
        <f t="shared" si="10"/>
        <v>#DIV/0!</v>
      </c>
      <c r="G35" s="24" t="e">
        <f t="shared" ref="G35:G55" si="11">F35-E35</f>
        <v>#DIV/0!</v>
      </c>
      <c r="H35" s="32"/>
      <c r="I35" s="35"/>
      <c r="J35" s="30"/>
      <c r="K35" s="31"/>
      <c r="L35" s="56"/>
      <c r="M35" s="57"/>
      <c r="N35" s="68"/>
      <c r="Q35" s="49"/>
      <c r="R35" s="25"/>
      <c r="S35" s="89"/>
      <c r="T35" s="50">
        <f>SUM(S32:S35)/4</f>
        <v>0</v>
      </c>
    </row>
    <row r="36" spans="4:20" x14ac:dyDescent="0.35">
      <c r="D36" s="11">
        <f>$D$6</f>
        <v>0</v>
      </c>
      <c r="E36" s="23"/>
      <c r="F36" s="55" t="e">
        <f t="shared" si="10"/>
        <v>#DIV/0!</v>
      </c>
      <c r="G36" s="24" t="e">
        <f t="shared" si="11"/>
        <v>#DIV/0!</v>
      </c>
      <c r="H36" s="32"/>
      <c r="I36" s="35"/>
      <c r="J36" s="30"/>
      <c r="K36" s="31"/>
      <c r="L36" s="56"/>
      <c r="M36" s="57"/>
      <c r="N36" s="68"/>
      <c r="Q36" s="49"/>
      <c r="R36" s="25"/>
      <c r="S36" s="89"/>
      <c r="T36" s="50">
        <f>SUM(S32:S36)/5</f>
        <v>0</v>
      </c>
    </row>
    <row r="37" spans="4:20" x14ac:dyDescent="0.35">
      <c r="D37" s="11">
        <f>$D$7</f>
        <v>0</v>
      </c>
      <c r="E37" s="23"/>
      <c r="F37" s="55" t="e">
        <f t="shared" si="10"/>
        <v>#DIV/0!</v>
      </c>
      <c r="G37" s="24" t="e">
        <f t="shared" si="11"/>
        <v>#DIV/0!</v>
      </c>
      <c r="H37" s="32"/>
      <c r="I37" s="35"/>
      <c r="J37" s="30"/>
      <c r="K37" s="31"/>
      <c r="L37" s="56"/>
      <c r="M37" s="57"/>
      <c r="N37" s="68"/>
      <c r="Q37" s="49"/>
      <c r="R37" s="25"/>
      <c r="S37" s="89"/>
      <c r="T37" s="50">
        <f>SUM(S32:S37)/6</f>
        <v>0</v>
      </c>
    </row>
    <row r="38" spans="4:20" x14ac:dyDescent="0.35">
      <c r="D38" s="11">
        <f>$D$8</f>
        <v>0</v>
      </c>
      <c r="E38" s="23"/>
      <c r="F38" s="55" t="e">
        <f t="shared" si="10"/>
        <v>#DIV/0!</v>
      </c>
      <c r="G38" s="24" t="e">
        <f t="shared" si="11"/>
        <v>#DIV/0!</v>
      </c>
      <c r="H38" s="32"/>
      <c r="I38" s="35"/>
      <c r="J38" s="30"/>
      <c r="K38" s="31"/>
      <c r="L38" s="56"/>
      <c r="M38" s="57"/>
      <c r="N38" s="68"/>
      <c r="Q38" s="49"/>
      <c r="R38" s="25"/>
      <c r="S38" s="89"/>
      <c r="T38" s="50">
        <f>SUM(S32:S38)/7</f>
        <v>0</v>
      </c>
    </row>
    <row r="39" spans="4:20" x14ac:dyDescent="0.35">
      <c r="D39" s="11">
        <f>$D$9</f>
        <v>0</v>
      </c>
      <c r="E39" s="23"/>
      <c r="F39" s="55" t="e">
        <f t="shared" si="10"/>
        <v>#DIV/0!</v>
      </c>
      <c r="G39" s="24" t="e">
        <f t="shared" si="11"/>
        <v>#DIV/0!</v>
      </c>
      <c r="H39" s="32"/>
      <c r="I39" s="35"/>
      <c r="J39" s="30"/>
      <c r="K39" s="31"/>
      <c r="L39" s="56"/>
      <c r="M39" s="57"/>
      <c r="N39" s="68"/>
      <c r="Q39" s="49"/>
      <c r="R39" s="25"/>
      <c r="S39" s="89"/>
      <c r="T39" s="50">
        <f>SUM(S32:S39)/8</f>
        <v>0</v>
      </c>
    </row>
    <row r="40" spans="4:20" x14ac:dyDescent="0.35">
      <c r="D40" s="11">
        <f>$D$10</f>
        <v>0</v>
      </c>
      <c r="E40" s="23"/>
      <c r="F40" s="55" t="e">
        <f t="shared" si="10"/>
        <v>#DIV/0!</v>
      </c>
      <c r="G40" s="24" t="e">
        <f t="shared" si="11"/>
        <v>#DIV/0!</v>
      </c>
      <c r="H40" s="32"/>
      <c r="I40" s="35"/>
      <c r="J40" s="30"/>
      <c r="K40" s="31"/>
      <c r="L40" s="56"/>
      <c r="M40" s="57"/>
      <c r="N40" s="68"/>
      <c r="Q40" s="49"/>
      <c r="R40" s="25"/>
      <c r="S40" s="89"/>
      <c r="T40" s="50">
        <f>SUM(S32:S40)/9</f>
        <v>0</v>
      </c>
    </row>
    <row r="41" spans="4:20" x14ac:dyDescent="0.35">
      <c r="D41" s="11">
        <f>$D$11</f>
        <v>0</v>
      </c>
      <c r="E41" s="23"/>
      <c r="F41" s="55" t="e">
        <f t="shared" si="10"/>
        <v>#DIV/0!</v>
      </c>
      <c r="G41" s="24" t="e">
        <f t="shared" si="11"/>
        <v>#DIV/0!</v>
      </c>
      <c r="H41" s="32"/>
      <c r="I41" s="35"/>
      <c r="J41" s="30"/>
      <c r="K41" s="31"/>
      <c r="L41" s="56"/>
      <c r="M41" s="57"/>
      <c r="N41" s="68"/>
      <c r="Q41" s="49"/>
      <c r="R41" s="25"/>
      <c r="S41" s="89"/>
      <c r="T41" s="50">
        <f>SUM(S32:S41)/10</f>
        <v>0</v>
      </c>
    </row>
    <row r="42" spans="4:20" x14ac:dyDescent="0.35">
      <c r="D42" s="11">
        <f>$D$12</f>
        <v>0</v>
      </c>
      <c r="E42" s="23"/>
      <c r="F42" s="55" t="e">
        <f t="shared" si="10"/>
        <v>#DIV/0!</v>
      </c>
      <c r="G42" s="24" t="e">
        <f t="shared" si="11"/>
        <v>#DIV/0!</v>
      </c>
      <c r="H42" s="32"/>
      <c r="I42" s="35"/>
      <c r="J42" s="30"/>
      <c r="K42" s="31"/>
      <c r="L42" s="56"/>
      <c r="M42" s="57"/>
      <c r="N42" s="68"/>
      <c r="Q42" s="49"/>
      <c r="R42" s="25"/>
      <c r="S42" s="89"/>
      <c r="T42" s="50">
        <f>SUM(S32:S42)/11</f>
        <v>0</v>
      </c>
    </row>
    <row r="43" spans="4:20" x14ac:dyDescent="0.35">
      <c r="D43" s="11">
        <f>$D$13</f>
        <v>0</v>
      </c>
      <c r="E43" s="23"/>
      <c r="F43" s="55" t="e">
        <f t="shared" si="10"/>
        <v>#DIV/0!</v>
      </c>
      <c r="G43" s="24" t="e">
        <f t="shared" si="11"/>
        <v>#DIV/0!</v>
      </c>
      <c r="H43" s="32"/>
      <c r="I43" s="35"/>
      <c r="J43" s="30"/>
      <c r="K43" s="31"/>
      <c r="L43" s="56"/>
      <c r="M43" s="57"/>
      <c r="N43" s="68"/>
      <c r="Q43" s="49"/>
      <c r="R43" s="25"/>
      <c r="S43" s="89"/>
      <c r="T43" s="50">
        <f>SUM(S32:S43)/12</f>
        <v>0</v>
      </c>
    </row>
    <row r="44" spans="4:20" x14ac:dyDescent="0.35">
      <c r="D44" s="11">
        <f>$D$14</f>
        <v>0</v>
      </c>
      <c r="E44" s="23"/>
      <c r="F44" s="55" t="e">
        <f t="shared" si="10"/>
        <v>#DIV/0!</v>
      </c>
      <c r="G44" s="24" t="e">
        <f t="shared" si="11"/>
        <v>#DIV/0!</v>
      </c>
      <c r="H44" s="32"/>
      <c r="I44" s="35"/>
      <c r="J44" s="30"/>
      <c r="K44" s="31"/>
      <c r="L44" s="56"/>
      <c r="M44" s="57"/>
      <c r="N44" s="68"/>
      <c r="Q44" s="49"/>
      <c r="R44" s="25"/>
      <c r="S44" s="91"/>
      <c r="T44" s="96">
        <f>SUM(S32:S44)/13</f>
        <v>0</v>
      </c>
    </row>
    <row r="45" spans="4:20" ht="15" thickBot="1" x14ac:dyDescent="0.4">
      <c r="D45" s="11">
        <f>$D$15</f>
        <v>0</v>
      </c>
      <c r="E45" s="23"/>
      <c r="F45" s="55" t="e">
        <f t="shared" si="10"/>
        <v>#DIV/0!</v>
      </c>
      <c r="G45" s="24" t="e">
        <f>F45-E45</f>
        <v>#DIV/0!</v>
      </c>
      <c r="H45" s="32"/>
      <c r="I45" s="35"/>
      <c r="J45" s="30"/>
      <c r="K45" s="31"/>
      <c r="L45" s="56"/>
      <c r="M45" s="57"/>
      <c r="N45" s="68"/>
      <c r="Q45" s="51" t="s">
        <v>21</v>
      </c>
      <c r="R45" s="52"/>
      <c r="S45" s="52"/>
      <c r="T45" s="69"/>
    </row>
    <row r="46" spans="4:20" x14ac:dyDescent="0.35">
      <c r="D46" s="11">
        <f>$D$16</f>
        <v>0</v>
      </c>
      <c r="E46" s="23"/>
      <c r="F46" s="55" t="e">
        <f t="shared" si="10"/>
        <v>#DIV/0!</v>
      </c>
      <c r="G46" s="24" t="e">
        <f t="shared" si="11"/>
        <v>#DIV/0!</v>
      </c>
      <c r="H46" s="32"/>
      <c r="I46" s="35"/>
      <c r="J46" s="30"/>
      <c r="K46" s="31"/>
      <c r="L46" s="56"/>
      <c r="M46" s="57"/>
      <c r="N46" s="68"/>
    </row>
    <row r="47" spans="4:20" x14ac:dyDescent="0.35">
      <c r="D47" s="11">
        <f>$D$17</f>
        <v>0</v>
      </c>
      <c r="E47" s="23"/>
      <c r="F47" s="55" t="e">
        <f t="shared" si="10"/>
        <v>#DIV/0!</v>
      </c>
      <c r="G47" s="24" t="e">
        <f t="shared" si="11"/>
        <v>#DIV/0!</v>
      </c>
      <c r="H47" s="32"/>
      <c r="I47" s="35"/>
      <c r="J47" s="30"/>
      <c r="K47" s="31"/>
      <c r="L47" s="56"/>
      <c r="M47" s="57"/>
      <c r="N47" s="68"/>
      <c r="Q47" s="102" t="s">
        <v>35</v>
      </c>
      <c r="R47" s="103"/>
      <c r="S47" s="103"/>
      <c r="T47" s="104"/>
    </row>
    <row r="48" spans="4:20" x14ac:dyDescent="0.35">
      <c r="D48" s="11">
        <f>$D$18</f>
        <v>0</v>
      </c>
      <c r="E48" s="23"/>
      <c r="F48" s="55" t="e">
        <f t="shared" si="10"/>
        <v>#DIV/0!</v>
      </c>
      <c r="G48" s="24" t="e">
        <f t="shared" si="11"/>
        <v>#DIV/0!</v>
      </c>
      <c r="H48" s="32"/>
      <c r="I48" s="35"/>
      <c r="J48" s="30"/>
      <c r="K48" s="31"/>
      <c r="L48" s="56"/>
      <c r="M48" s="57"/>
      <c r="N48" s="68"/>
      <c r="Q48" s="47" t="s">
        <v>6</v>
      </c>
      <c r="R48" s="33" t="s">
        <v>23</v>
      </c>
      <c r="S48" s="33" t="s">
        <v>24</v>
      </c>
      <c r="T48" s="48" t="s">
        <v>29</v>
      </c>
    </row>
    <row r="49" spans="4:20" x14ac:dyDescent="0.35">
      <c r="D49" s="11">
        <f>$D$19</f>
        <v>0</v>
      </c>
      <c r="E49" s="23"/>
      <c r="F49" s="55" t="e">
        <f t="shared" si="10"/>
        <v>#DIV/0!</v>
      </c>
      <c r="G49" s="24" t="e">
        <f t="shared" si="11"/>
        <v>#DIV/0!</v>
      </c>
      <c r="H49" s="32"/>
      <c r="I49" s="35"/>
      <c r="J49" s="30"/>
      <c r="K49" s="31"/>
      <c r="L49" s="56"/>
      <c r="M49" s="57"/>
      <c r="N49" s="68"/>
      <c r="Q49" s="49" t="str" cm="1">
        <f t="array" ref="Q49">_xlfn._xlws.FILTER(D3:D27, A3:A27="Svenska Cupen", "")</f>
        <v/>
      </c>
      <c r="R49" s="25"/>
      <c r="S49" s="89"/>
      <c r="T49" s="50">
        <f>SUM(S49:S49)</f>
        <v>0</v>
      </c>
    </row>
    <row r="50" spans="4:20" x14ac:dyDescent="0.35">
      <c r="D50" s="11">
        <f>$D$20</f>
        <v>0</v>
      </c>
      <c r="E50" s="23"/>
      <c r="F50" s="55" t="e">
        <f t="shared" si="10"/>
        <v>#DIV/0!</v>
      </c>
      <c r="G50" s="24" t="e">
        <f t="shared" si="11"/>
        <v>#DIV/0!</v>
      </c>
      <c r="H50" s="32"/>
      <c r="I50" s="35"/>
      <c r="J50" s="30"/>
      <c r="K50" s="31"/>
      <c r="L50" s="56"/>
      <c r="M50" s="57"/>
      <c r="N50" s="68"/>
      <c r="Q50" s="49"/>
      <c r="R50" s="26"/>
      <c r="S50" s="90"/>
      <c r="T50" s="50">
        <f>SUM(S49:S50)/2</f>
        <v>0</v>
      </c>
    </row>
    <row r="51" spans="4:20" x14ac:dyDescent="0.35">
      <c r="D51" s="11">
        <f>$D$21</f>
        <v>0</v>
      </c>
      <c r="E51" s="23"/>
      <c r="F51" s="55" t="e">
        <f t="shared" si="10"/>
        <v>#DIV/0!</v>
      </c>
      <c r="G51" s="24" t="e">
        <f t="shared" si="11"/>
        <v>#DIV/0!</v>
      </c>
      <c r="H51" s="32"/>
      <c r="I51" s="35"/>
      <c r="J51" s="30"/>
      <c r="K51" s="31"/>
      <c r="L51" s="56"/>
      <c r="M51" s="57"/>
      <c r="N51" s="68"/>
      <c r="Q51" s="49"/>
      <c r="R51" s="25"/>
      <c r="S51" s="89"/>
      <c r="T51" s="50">
        <f>SUM(S49:S51)/3</f>
        <v>0</v>
      </c>
    </row>
    <row r="52" spans="4:20" x14ac:dyDescent="0.35">
      <c r="D52" s="11">
        <f>$D$22</f>
        <v>0</v>
      </c>
      <c r="E52" s="23"/>
      <c r="F52" s="55" t="e">
        <f t="shared" si="10"/>
        <v>#DIV/0!</v>
      </c>
      <c r="G52" s="24" t="e">
        <f t="shared" si="11"/>
        <v>#DIV/0!</v>
      </c>
      <c r="H52" s="32"/>
      <c r="I52" s="35"/>
      <c r="J52" s="30"/>
      <c r="K52" s="31"/>
      <c r="L52" s="56"/>
      <c r="M52" s="57"/>
      <c r="N52" s="68"/>
      <c r="Q52" s="49"/>
      <c r="R52" s="25"/>
      <c r="S52" s="89"/>
      <c r="T52" s="50">
        <f>SUM(S49:S52)/4</f>
        <v>0</v>
      </c>
    </row>
    <row r="53" spans="4:20" x14ac:dyDescent="0.35">
      <c r="D53" s="11">
        <f>$D$23</f>
        <v>0</v>
      </c>
      <c r="E53" s="23"/>
      <c r="F53" s="55" t="e">
        <f t="shared" si="10"/>
        <v>#DIV/0!</v>
      </c>
      <c r="G53" s="24" t="e">
        <f t="shared" si="11"/>
        <v>#DIV/0!</v>
      </c>
      <c r="H53" s="32"/>
      <c r="I53" s="35"/>
      <c r="J53" s="30"/>
      <c r="K53" s="31"/>
      <c r="L53" s="56"/>
      <c r="M53" s="57"/>
      <c r="N53" s="68"/>
      <c r="Q53" s="49"/>
      <c r="R53" s="25"/>
      <c r="S53" s="89"/>
      <c r="T53" s="50">
        <f>SUM(S49:S53)/5</f>
        <v>0</v>
      </c>
    </row>
    <row r="54" spans="4:20" x14ac:dyDescent="0.35">
      <c r="D54" s="11">
        <f>$D$24</f>
        <v>0</v>
      </c>
      <c r="E54" s="23"/>
      <c r="F54" s="55" t="e">
        <f t="shared" si="10"/>
        <v>#DIV/0!</v>
      </c>
      <c r="G54" s="24" t="e">
        <f t="shared" si="11"/>
        <v>#DIV/0!</v>
      </c>
      <c r="H54" s="32"/>
      <c r="I54" s="35"/>
      <c r="J54" s="30"/>
      <c r="K54" s="31"/>
      <c r="L54" s="56"/>
      <c r="M54" s="57"/>
      <c r="N54" s="68"/>
      <c r="Q54" s="49"/>
      <c r="R54" s="25"/>
      <c r="S54" s="89"/>
      <c r="T54" s="50">
        <f>SUM(S49:S54)/6</f>
        <v>0</v>
      </c>
    </row>
    <row r="55" spans="4:20" x14ac:dyDescent="0.35">
      <c r="D55" s="11">
        <f>$D$25</f>
        <v>0</v>
      </c>
      <c r="E55" s="23"/>
      <c r="F55" s="55" t="e">
        <f t="shared" si="10"/>
        <v>#DIV/0!</v>
      </c>
      <c r="G55" s="24" t="e">
        <f t="shared" si="11"/>
        <v>#DIV/0!</v>
      </c>
      <c r="H55" s="32"/>
      <c r="I55" s="35"/>
      <c r="J55" s="30"/>
      <c r="K55" s="31"/>
      <c r="L55" s="56"/>
      <c r="M55" s="57"/>
      <c r="N55" s="68"/>
      <c r="Q55" s="49"/>
      <c r="R55" s="25"/>
      <c r="S55" s="89"/>
      <c r="T55" s="50">
        <f>SUM(S49:S55)/7</f>
        <v>0</v>
      </c>
    </row>
    <row r="56" spans="4:20" x14ac:dyDescent="0.35">
      <c r="D56" s="2" t="s">
        <v>36</v>
      </c>
      <c r="E56" s="10">
        <f>(SUM(E33:E55)/13)</f>
        <v>0</v>
      </c>
      <c r="F56" s="34"/>
      <c r="G56" s="15"/>
      <c r="H56" s="61"/>
      <c r="I56" s="62"/>
      <c r="J56" s="63"/>
      <c r="K56" s="64"/>
      <c r="L56" s="65">
        <f>SUM(L33:L55)</f>
        <v>0</v>
      </c>
      <c r="M56" s="66">
        <f>SUM(M33:M55)</f>
        <v>0</v>
      </c>
      <c r="N56" s="67">
        <f>SUM(N33:N55)</f>
        <v>0</v>
      </c>
      <c r="Q56" s="49"/>
      <c r="R56" s="25"/>
      <c r="S56" s="89"/>
      <c r="T56" s="50">
        <f>SUM(S49:S56)/8</f>
        <v>0</v>
      </c>
    </row>
    <row r="57" spans="4:20" x14ac:dyDescent="0.35">
      <c r="D57" s="1"/>
      <c r="E57" s="1"/>
      <c r="F57" s="7"/>
      <c r="G57" s="1"/>
      <c r="H57" s="1"/>
      <c r="I57" s="1"/>
      <c r="J57" s="1"/>
      <c r="Q57" s="51" t="s">
        <v>21</v>
      </c>
      <c r="R57" s="52"/>
      <c r="S57" s="52"/>
      <c r="T57" s="97"/>
    </row>
  </sheetData>
  <sortState xmlns:xlrd2="http://schemas.microsoft.com/office/spreadsheetml/2017/richdata2" ref="D3:D27">
    <sortCondition ref="D3:D27"/>
  </sortState>
  <mergeCells count="9">
    <mergeCell ref="Q30:T30"/>
    <mergeCell ref="Q47:T47"/>
    <mergeCell ref="P2:T2"/>
    <mergeCell ref="E2:G2"/>
    <mergeCell ref="K2:M2"/>
    <mergeCell ref="E32:G32"/>
    <mergeCell ref="H2:J2"/>
    <mergeCell ref="H31:K31"/>
    <mergeCell ref="L31:N31"/>
  </mergeCells>
  <phoneticPr fontId="9" type="noConversion"/>
  <dataValidations count="1">
    <dataValidation type="list" allowBlank="1" showInputMessage="1" showErrorMessage="1" sqref="A3:A27" xr:uid="{4EF951BC-CCF3-4CAD-AC5D-817C2B6A9405}">
      <formula1>"Grundserie,Svenska Cupen,Slutspel,Kval"</formula1>
    </dataValidation>
  </dataValidations>
  <pageMargins left="0.7" right="0.7" top="0.75" bottom="0.75" header="0.3" footer="0.3"/>
  <ignoredErrors>
    <ignoredError sqref="T18" formula="1"/>
  </ignoredErrors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f0ec75-2403-4ef6-9ea4-6c69eae6afa3" xsi:nil="true"/>
    <lcf76f155ced4ddcb4097134ff3c332f xmlns="0adb13ab-7ea9-45e2-85ac-cafeb3ed88c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CD764D81355240BB6F491280ABB9B3" ma:contentTypeVersion="16" ma:contentTypeDescription="Skapa ett nytt dokument." ma:contentTypeScope="" ma:versionID="dc570f3907098484aad6b97ac1572040">
  <xsd:schema xmlns:xsd="http://www.w3.org/2001/XMLSchema" xmlns:xs="http://www.w3.org/2001/XMLSchema" xmlns:p="http://schemas.microsoft.com/office/2006/metadata/properties" xmlns:ns2="0adb13ab-7ea9-45e2-85ac-cafeb3ed88c7" xmlns:ns3="b8f0ec75-2403-4ef6-9ea4-6c69eae6afa3" targetNamespace="http://schemas.microsoft.com/office/2006/metadata/properties" ma:root="true" ma:fieldsID="6ff5017e4feb91e904f36222045a84ed" ns2:_="" ns3:_="">
    <xsd:import namespace="0adb13ab-7ea9-45e2-85ac-cafeb3ed88c7"/>
    <xsd:import namespace="b8f0ec75-2403-4ef6-9ea4-6c69eae6af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b13ab-7ea9-45e2-85ac-cafeb3ed88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40144c43-6b18-4d3c-a119-67334a42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0ec75-2403-4ef6-9ea4-6c69eae6af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b9bb54-f2b5-4188-9021-fa3d916b89bf}" ma:internalName="TaxCatchAll" ma:showField="CatchAllData" ma:web="b8f0ec75-2403-4ef6-9ea4-6c69eae6af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11E880-9D69-48A5-ACA7-40B8DFA3AAA0}">
  <ds:schemaRefs>
    <ds:schemaRef ds:uri="http://schemas.microsoft.com/office/2006/metadata/properties"/>
    <ds:schemaRef ds:uri="http://schemas.microsoft.com/office/infopath/2007/PartnerControls"/>
    <ds:schemaRef ds:uri="b8f0ec75-2403-4ef6-9ea4-6c69eae6afa3"/>
    <ds:schemaRef ds:uri="0adb13ab-7ea9-45e2-85ac-cafeb3ed88c7"/>
  </ds:schemaRefs>
</ds:datastoreItem>
</file>

<file path=customXml/itemProps2.xml><?xml version="1.0" encoding="utf-8"?>
<ds:datastoreItem xmlns:ds="http://schemas.openxmlformats.org/officeDocument/2006/customXml" ds:itemID="{C33A6FE5-D7F5-4DAF-BAA7-F85784451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db13ab-7ea9-45e2-85ac-cafeb3ed88c7"/>
    <ds:schemaRef ds:uri="b8f0ec75-2403-4ef6-9ea4-6c69eae6af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5ED1E0-BC98-4FB5-AEEA-0BCEF74529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Instruktion</vt:lpstr>
      <vt:lpstr>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Josefine Van Ginhoven</dc:creator>
  <cp:keywords/>
  <dc:description/>
  <cp:lastModifiedBy>Josefine van Ginhoven</cp:lastModifiedBy>
  <cp:revision/>
  <dcterms:created xsi:type="dcterms:W3CDTF">2024-04-29T12:12:20Z</dcterms:created>
  <dcterms:modified xsi:type="dcterms:W3CDTF">2025-06-11T12:02:30Z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0x010100A7CD764D81355240BB6F491280ABB9B3</vt:lpwstr>
  </property>
  <property fmtid="{D5CDD505-2E9C-101B-9397-08002B2CF9AE}" pid="3" name="MediaServiceImageTags">
    <vt:lpwstr/>
  </property>
</Properties>
</file>