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osefinevanGinhoven\AppData\Local\Microsoft\Windows\INetCache\Content.Outlook\GSND5IJP\"/>
    </mc:Choice>
  </mc:AlternateContent>
  <xr:revisionPtr revIDLastSave="0" documentId="13_ncr:1_{A92A2EB0-ADF8-4FDA-86AA-DECCB315E13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nstruktion" sheetId="16" r:id="rId1"/>
    <sheet name="Match 1 - ÅÅMMDD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Kalmar" name="Kalmar" connection="WorksheetConnection_Hemmamatcher 2022 221215.xlsx!Kalmar"/>
          <x15:modelTable id="Djurgården" name="Djurgården" connection="WorksheetConnection_Hemmamatcher 2022 221215.xlsx!Djurgården"/>
        </x15:modelTables>
        <x15:modelRelationships>
          <x15:modelRelationship fromTable="Kalmar" fromColumn="Res Kod" toTable="Djurgården" toColumn="Belopp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5" l="1"/>
  <c r="H12" i="15"/>
  <c r="H14" i="15"/>
  <c r="H13" i="15"/>
  <c r="H18" i="15" l="1"/>
  <c r="H20" i="15" s="1"/>
  <c r="E36" i="15"/>
  <c r="H17" i="15" s="1"/>
  <c r="H5" i="15" l="1"/>
  <c r="H6" i="15"/>
  <c r="H7" i="15"/>
  <c r="H8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84ADFB-0171-454F-B310-E39284C89460}" keepAlive="1" name="Fråga - AIK" description="Anslutning till AIK-frågan i arbetsboken." type="5" refreshedVersion="0" background="1">
    <dbPr connection="Provider=Microsoft.Mashup.OleDb.1;Data Source=$Workbook$;Location=AIK;Extended Properties=&quot;&quot;" command="SELECT * FROM [AIK]"/>
  </connection>
  <connection id="2" xr16:uid="{22A1136B-2E77-493D-AFF2-C44BA4832ED0}" keepAlive="1" name="Fråga - Degerfors" description="Anslutning till Degerfors-frågan i arbetsboken." type="5" refreshedVersion="0" background="1">
    <dbPr connection="Provider=Microsoft.Mashup.OleDb.1;Data Source=$Workbook$;Location=Degerfors;Extended Properties=&quot;&quot;" command="SELECT * FROM [Degerfors]"/>
  </connection>
  <connection id="3" xr16:uid="{3B178EB6-7D89-46AE-88C7-6F326C3DF439}" keepAlive="1" name="Fråga - Djurgården" description="Anslutning till Djurgården-frågan i arbetsboken." type="5" refreshedVersion="0" background="1">
    <dbPr connection="Provider=Microsoft.Mashup.OleDb.1;Data Source=$Workbook$;Location=Djurgården;Extended Properties=&quot;&quot;" command="SELECT * FROM [Djurgården]"/>
  </connection>
  <connection id="4" xr16:uid="{6F33EE4E-E5D6-498D-9578-245A8F1404A4}" keepAlive="1" name="Fråga - Elfsborg" description="Anslutning till Elfsborg-frågan i arbetsboken." type="5" refreshedVersion="0" background="1">
    <dbPr connection="Provider=Microsoft.Mashup.OleDb.1;Data Source=$Workbook$;Location=Elfsborg;Extended Properties=&quot;&quot;" command="SELECT * FROM [Elfsborg]"/>
  </connection>
  <connection id="5" xr16:uid="{66590F46-5447-461A-8DAC-0C5221C6BD27}" keepAlive="1" name="Fråga - Hammarby" description="Anslutning till Hammarby-frågan i arbetsboken." type="5" refreshedVersion="0" background="1">
    <dbPr connection="Provider=Microsoft.Mashup.OleDb.1;Data Source=$Workbook$;Location=Hammarby;Extended Properties=&quot;&quot;" command="SELECT * FROM [Hammarby]"/>
  </connection>
  <connection id="6" xr16:uid="{CACA9E7A-6380-4E7D-ADDD-22D3816A48ED}" keepAlive="1" name="Fråga - Helsingborg" description="Anslutning till Helsingborg-frågan i arbetsboken." type="5" refreshedVersion="0" background="1">
    <dbPr connection="Provider=Microsoft.Mashup.OleDb.1;Data Source=$Workbook$;Location=Helsingborg;Extended Properties=&quot;&quot;" command="SELECT * FROM [Helsingborg]"/>
  </connection>
  <connection id="7" xr16:uid="{250FA516-3E12-4543-AA50-2325E87AC84B}" keepAlive="1" name="Fråga - Häcken" description="Anslutning till Häcken-frågan i arbetsboken." type="5" refreshedVersion="0" background="1">
    <dbPr connection="Provider=Microsoft.Mashup.OleDb.1;Data Source=$Workbook$;Location=Häcken;Extended Properties=&quot;&quot;" command="SELECT * FROM [Häcken]"/>
  </connection>
  <connection id="8" xr16:uid="{BA8856C9-521C-4A66-8F63-E180403AD66D}" keepAlive="1" name="Fråga - Kalmar" description="Anslutning till Kalmar-frågan i arbetsboken." type="5" refreshedVersion="0" background="1">
    <dbPr connection="Provider=Microsoft.Mashup.OleDb.1;Data Source=$Workbook$;Location=Kalmar;Extended Properties=&quot;&quot;" command="SELECT * FROM [Kalmar]"/>
  </connection>
  <connection id="9" xr16:uid="{14036283-4633-4BB8-B697-9BA9DDD34AA8}" keepAlive="1" name="Fråga - Konsolidera" description="Anslutning till Konsolidera-frågan i arbetsboken." type="5" refreshedVersion="8" background="1" saveData="1">
    <dbPr connection="Provider=Microsoft.Mashup.OleDb.1;Data Source=$Workbook$;Location=Konsolidera;Extended Properties=&quot;&quot;" command="SELECT * FROM [Konsolidera]"/>
  </connection>
  <connection id="10" xr16:uid="{B707D738-5765-463E-A533-A22107BEB8BD}" keepAlive="1" name="Fråga - Malmö" description="Anslutning till Malmö-frågan i arbetsboken." type="5" refreshedVersion="0" background="1">
    <dbPr connection="Provider=Microsoft.Mashup.OleDb.1;Data Source=$Workbook$;Location=Malmö;Extended Properties=&quot;&quot;" command="SELECT * FROM [Malmö]"/>
  </connection>
  <connection id="11" xr16:uid="{E78CB7DC-C20A-4CE1-A8D4-5AEFE56EFB92}" keepAlive="1" name="Fråga - Mjällby" description="Anslutning till Mjällby-frågan i arbetsboken." type="5" refreshedVersion="0" background="1">
    <dbPr connection="Provider=Microsoft.Mashup.OleDb.1;Data Source=$Workbook$;Location=Mjällby;Extended Properties=&quot;&quot;" command="SELECT * FROM [Mjällby]"/>
  </connection>
  <connection id="12" xr16:uid="{E31551EF-3638-4597-8751-E27737BE3770}" keepAlive="1" name="Fråga - Norrköping" description="Anslutning till Norrköping-frågan i arbetsboken." type="5" refreshedVersion="0" background="1">
    <dbPr connection="Provider=Microsoft.Mashup.OleDb.1;Data Source=$Workbook$;Location=Norrköping;Extended Properties=&quot;&quot;" command="SELECT * FROM [Norrköping]"/>
  </connection>
  <connection id="13" xr16:uid="{747D5B6E-4F6F-475D-A599-1A647BB316E9}" keepAlive="1" name="Fråga - Sirius" description="Anslutning till Sirius-frågan i arbetsboken." type="5" refreshedVersion="0" background="1">
    <dbPr connection="Provider=Microsoft.Mashup.OleDb.1;Data Source=$Workbook$;Location=Sirius;Extended Properties=&quot;&quot;" command="SELECT * FROM [Sirius]"/>
  </connection>
  <connection id="14" xr16:uid="{A9B9A7D0-CA53-4B30-90C3-12F7097DFD2A}" keepAlive="1" name="Fråga - Sundsvall" description="Anslutning till Sundsvall-frågan i arbetsboken." type="5" refreshedVersion="0" background="1">
    <dbPr connection="Provider=Microsoft.Mashup.OleDb.1;Data Source=$Workbook$;Location=Sundsvall;Extended Properties=&quot;&quot;" command="SELECT * FROM [Sundsvall]"/>
  </connection>
  <connection id="15" xr16:uid="{1EFC95AD-6F98-4156-81E8-78A036408C15}" keepAlive="1" name="Fråga - Varberg" description="Anslutning till Varberg-frågan i arbetsboken." type="5" refreshedVersion="0" background="1">
    <dbPr connection="Provider=Microsoft.Mashup.OleDb.1;Data Source=$Workbook$;Location=Varberg;Extended Properties=&quot;&quot;" command="SELECT * FROM [Varberg]"/>
  </connection>
  <connection id="16" xr16:uid="{CCC2CE9C-E9F6-4E98-B528-5C0D86B566BC}" keepAlive="1" name="Fråga - Värnamo" description="Anslutning till Värnamo-frågan i arbetsboken." type="5" refreshedVersion="0" background="1">
    <dbPr connection="Provider=Microsoft.Mashup.OleDb.1;Data Source=$Workbook$;Location=Värnamo;Extended Properties=&quot;&quot;" command="SELECT * FROM [Värnamo]"/>
  </connection>
  <connection id="17" xr16:uid="{A5A2BE28-8EDD-450C-B5A1-24FBAFC27574}" keepAlive="1" name="ThisWorkbookDataModel" description="Data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<sst xmlns="http://schemas.openxmlformats.org/spreadsheetml/2006/main" count="52" uniqueCount="34">
  <si>
    <t>Bokföringsdatum</t>
  </si>
  <si>
    <t>Beskrivning</t>
  </si>
  <si>
    <t>Belopp</t>
  </si>
  <si>
    <t>Kategori</t>
  </si>
  <si>
    <t>Kostnader</t>
  </si>
  <si>
    <t>Personal - säkerhet</t>
  </si>
  <si>
    <t>Säkerhet</t>
  </si>
  <si>
    <t>Personal - funktionärer/ideella</t>
  </si>
  <si>
    <t>Publik</t>
  </si>
  <si>
    <t>Städ</t>
  </si>
  <si>
    <t>Arena</t>
  </si>
  <si>
    <t>Summa av belopp %</t>
  </si>
  <si>
    <t>Arenahyra</t>
  </si>
  <si>
    <t>Ljud/skärm</t>
  </si>
  <si>
    <t>Sporten</t>
  </si>
  <si>
    <t>Material till halvtidsunderhållning</t>
  </si>
  <si>
    <t>DJ</t>
  </si>
  <si>
    <t>Mat till spelare/domare</t>
  </si>
  <si>
    <t>Domare</t>
  </si>
  <si>
    <t>Summa av belopp i SEK</t>
  </si>
  <si>
    <t>Intäkter</t>
  </si>
  <si>
    <t>Totalt</t>
  </si>
  <si>
    <t>TB1</t>
  </si>
  <si>
    <t>Instruktion för att fylla i dokumentet</t>
  </si>
  <si>
    <t>För att skapa fler flikar</t>
  </si>
  <si>
    <t>Högerklicka på fliken "Match 1"</t>
  </si>
  <si>
    <t>Välj "Flytta eller kopiera"</t>
  </si>
  <si>
    <t>Bocka i rutan likt bilden till höger</t>
  </si>
  <si>
    <t>Högerklicka på aktuell flik och välj "Byt namn"</t>
  </si>
  <si>
    <t>Namnge fliken med aktuellt motstånd och matchdatum</t>
  </si>
  <si>
    <t>Byta namn på fliken</t>
  </si>
  <si>
    <t xml:space="preserve">Fyll i kostnaderna för aktuell match </t>
  </si>
  <si>
    <t>Glöm inte välja aktuell kategori under rubriken "Kategori" för att summeringen till höger ska fungera</t>
  </si>
  <si>
    <t>Efter avslutad match - fyll i aktuell intäkt i kolumn H, cell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</si>
</sst>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i/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49" fontId="1" fillId="2" borderId="0" xfId="0" applyNumberFormat="1" applyFont="1" applyFill="1"/>
    <xf numFmtId="14" fontId="0" fillId="0" borderId="0" xfId="0" applyNumberFormat="1"/>
    <xf numFmtId="49" fontId="0" fillId="0" borderId="0" xfId="0" applyNumberFormat="1"/>
    <xf numFmtId="4" fontId="0" fillId="0" borderId="0" xfId="0" applyNumberFormat="1"/>
    <xf numFmtId="0" fontId="0" fillId="3" borderId="1" xfId="0" applyFill="1" applyBorder="1"/>
    <xf numFmtId="0" fontId="0" fillId="3" borderId="3" xfId="0" applyFill="1" applyBorder="1"/>
    <xf numFmtId="0" fontId="0" fillId="3" borderId="5" xfId="0" applyFill="1" applyBorder="1"/>
    <xf numFmtId="9" fontId="1" fillId="3" borderId="6" xfId="1" applyFont="1" applyFill="1" applyBorder="1"/>
    <xf numFmtId="0" fontId="0" fillId="3" borderId="4" xfId="0" applyFill="1" applyBorder="1"/>
    <xf numFmtId="3" fontId="0" fillId="3" borderId="4" xfId="0" applyNumberFormat="1" applyFill="1" applyBorder="1"/>
    <xf numFmtId="3" fontId="0" fillId="3" borderId="2" xfId="0" applyNumberFormat="1" applyFill="1" applyBorder="1"/>
    <xf numFmtId="0" fontId="1" fillId="0" borderId="0" xfId="0" applyFont="1"/>
    <xf numFmtId="9" fontId="0" fillId="0" borderId="0" xfId="1" applyFont="1" applyFill="1" applyBorder="1"/>
    <xf numFmtId="0" fontId="1" fillId="4" borderId="7" xfId="0" applyFont="1" applyFill="1" applyBorder="1"/>
    <xf numFmtId="0" fontId="0" fillId="0" borderId="7" xfId="0" applyBorder="1"/>
    <xf numFmtId="9" fontId="0" fillId="0" borderId="7" xfId="0" applyNumberFormat="1" applyBorder="1"/>
    <xf numFmtId="49" fontId="1" fillId="5" borderId="0" xfId="0" applyNumberFormat="1" applyFont="1" applyFill="1"/>
    <xf numFmtId="0" fontId="3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6" borderId="8" xfId="0" applyFont="1" applyFill="1" applyBorder="1" applyAlignment="1">
      <alignment horizontal="center"/>
    </xf>
    <xf numFmtId="0" fontId="5" fillId="0" borderId="0" xfId="0" applyFont="1"/>
  </cellXfs>
  <cellStyles count="2">
    <cellStyle name="Normal" xfId="0" builtinId="0"/>
    <cellStyle name="Procent" xfId="1" builtinId="5"/>
  </cellStyles>
  <dxfs count="2">
    <dxf>
      <numFmt numFmtId="0" formatCode="General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Fördelning kostnader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009-4417-9D75-1B371337CE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009-4417-9D75-1B371337CE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009-4417-9D75-1B371337CE9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009-4417-9D75-1B371337CE9D}"/>
              </c:ext>
            </c:extLst>
          </c:dPt>
          <c:cat>
            <c:strRef>
              <c:f>'Match 1 - ÅÅMMDD'!$G$11:$G$14</c:f>
              <c:strCache>
                <c:ptCount val="4"/>
                <c:pt idx="0">
                  <c:v>Arena</c:v>
                </c:pt>
                <c:pt idx="1">
                  <c:v>Sporten</c:v>
                </c:pt>
                <c:pt idx="2">
                  <c:v>Publik</c:v>
                </c:pt>
                <c:pt idx="3">
                  <c:v>Säkerhet</c:v>
                </c:pt>
              </c:strCache>
            </c:strRef>
          </c:cat>
          <c:val>
            <c:numRef>
              <c:f>'Match 1 - ÅÅMMDD'!$H$11:$H$14</c:f>
              <c:numCache>
                <c:formatCode>General</c:formatCode>
                <c:ptCount val="4"/>
                <c:pt idx="0">
                  <c:v>3000</c:v>
                </c:pt>
                <c:pt idx="1">
                  <c:v>2000</c:v>
                </c:pt>
                <c:pt idx="2">
                  <c:v>3000</c:v>
                </c:pt>
                <c:pt idx="3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F-4442-A60E-11EE57230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2562225</xdr:colOff>
      <xdr:row>21</xdr:row>
      <xdr:rowOff>15875</xdr:rowOff>
    </xdr:from>
    <xdr:to>
      <xdr:col>1</xdr:col>
      <xdr:colOff>5448703</xdr:colOff>
      <xdr:row>35</xdr:row>
      <xdr:rowOff>171862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05DDCE8-C53F-F31C-7F45-29B27CDEF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0850" y="4216400"/>
          <a:ext cx="2886478" cy="29563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3</xdr:row>
      <xdr:rowOff>14287</xdr:rowOff>
    </xdr:from>
    <xdr:to>
      <xdr:col>15</xdr:col>
      <xdr:colOff>104775</xdr:colOff>
      <xdr:row>17</xdr:row>
      <xdr:rowOff>80962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52D0F2-395B-702F-01EF-66D2C02E36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FA96C7F-151B-4EAE-A0D5-4E729AF0086D}" name="Häcken" displayName="Häcken" ref="A1:E36" totalsRowCount="1">
  <autoFilter ref="A1:E35" xr:uid="{00000000-0009-0000-0100-000001000000}"/>
  <tableColumns count="5">
    <tableColumn id="1" xr3:uid="{00000000-0010-0000-0000-000001000000}" name="Bokföringsdatum"/>
    <tableColumn id="6" xr3:uid="{00000000-0010-0000-0000-000006000000}" name="Beskrivning"/>
    <tableColumn id="12" xr3:uid="{00000000-0010-0000-0000-00000C000000}" name="Belopp"/>
    <tableColumn id="2" xr3:uid="{522A6FED-1882-4074-A7A9-414D34D59EB7}" name="Kategori" dataDxfId="1"/>
    <tableColumn id="9" xr3:uid="{6660BDF4-29DA-48F2-8E1B-65ADD7E0BDF9}" name="Kostnader" totalsRowFunction="custom" dataDxfId="0">
      <totalsRowFormula>SUM(E2:E35)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2120-A4A9-4197-A7E7-DE1957ADA60D}">
  <dimension ref="A1:B40"/>
  <sheetViews>
    <sheetView tabSelected="1" workbookViewId="0">
      <selection activeCell="B31" sqref="B31"/>
    </sheetView>
  </sheetViews>
  <sheetFormatPr defaultRowHeight="16" x14ac:dyDescent="0.4"/>
  <cols>
    <col min="1" max="1" width="6.08984375" style="19" customWidth="1"/>
    <col min="2" max="2" width="131.54296875" style="20" bestFit="1" customWidth="1"/>
  </cols>
  <sheetData>
    <row r="1" spans="1:2" x14ac:dyDescent="0.4">
      <c r="A1" s="18" t="s">
        <v>23</v>
      </c>
      <c r="B1" s="18"/>
    </row>
    <row r="3" spans="1:2" x14ac:dyDescent="0.4">
      <c r="A3" s="21"/>
      <c r="B3" s="21"/>
    </row>
    <row r="5" spans="1:2" x14ac:dyDescent="0.4">
      <c r="B5" s="20" t="s">
        <v>31</v>
      </c>
    </row>
    <row r="6" spans="1:2" x14ac:dyDescent="0.4">
      <c r="B6" s="22" t="s">
        <v>32</v>
      </c>
    </row>
    <row r="7" spans="1:2" x14ac:dyDescent="0.4">
      <c r="B7" s="22"/>
    </row>
    <row r="8" spans="1:2" x14ac:dyDescent="0.4">
      <c r="B8" s="20" t="s">
        <v>33</v>
      </c>
    </row>
    <row r="10" spans="1:2" x14ac:dyDescent="0.4">
      <c r="A10" s="21" t="s">
        <v>30</v>
      </c>
      <c r="B10" s="21"/>
    </row>
    <row r="12" spans="1:2" x14ac:dyDescent="0.4">
      <c r="A12" s="19">
        <v>1</v>
      </c>
      <c r="B12" s="20" t="s">
        <v>28</v>
      </c>
    </row>
    <row r="14" spans="1:2" x14ac:dyDescent="0.4">
      <c r="A14" s="19">
        <v>2</v>
      </c>
      <c r="B14" s="20" t="s">
        <v>29</v>
      </c>
    </row>
    <row r="16" spans="1:2" x14ac:dyDescent="0.4">
      <c r="A16" s="21" t="s">
        <v>24</v>
      </c>
      <c r="B16" s="21"/>
    </row>
    <row r="18" spans="1:2" x14ac:dyDescent="0.4">
      <c r="A18" s="19">
        <v>1</v>
      </c>
      <c r="B18" s="20" t="s">
        <v>25</v>
      </c>
    </row>
    <row r="20" spans="1:2" x14ac:dyDescent="0.4">
      <c r="A20" s="19">
        <v>2</v>
      </c>
      <c r="B20" s="20" t="s">
        <v>26</v>
      </c>
    </row>
    <row r="22" spans="1:2" x14ac:dyDescent="0.4">
      <c r="A22" s="19">
        <v>3</v>
      </c>
      <c r="B22" s="20" t="s">
        <v>27</v>
      </c>
    </row>
    <row r="38" spans="1:2" x14ac:dyDescent="0.4">
      <c r="A38" s="19">
        <v>4</v>
      </c>
      <c r="B38" s="20" t="s">
        <v>28</v>
      </c>
    </row>
    <row r="40" spans="1:2" x14ac:dyDescent="0.4">
      <c r="A40" s="19">
        <v>5</v>
      </c>
      <c r="B40" s="20" t="s">
        <v>29</v>
      </c>
    </row>
  </sheetData>
  <mergeCells count="4">
    <mergeCell ref="A1:B1"/>
    <mergeCell ref="A3:B3"/>
    <mergeCell ref="A16:B16"/>
    <mergeCell ref="A10:B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242F-E399-4259-A328-99A7CE1D000B}">
  <dimension ref="A1:M36"/>
  <sheetViews>
    <sheetView zoomScale="110" zoomScaleNormal="110" workbookViewId="0">
      <pane ySplit="1" topLeftCell="A2" activePane="bottomLeft" state="frozen"/>
      <selection pane="bottomLeft" activeCell="H16" sqref="H16"/>
    </sheetView>
  </sheetViews>
  <sheetFormatPr defaultRowHeight="14.5" x14ac:dyDescent="0.35"/>
  <cols>
    <col min="1" max="1" width="17.81640625" bestFit="1" customWidth="1"/>
    <col min="2" max="2" width="50.26953125" customWidth="1"/>
    <col min="3" max="3" width="18.81640625" hidden="1" customWidth="1"/>
    <col min="4" max="4" width="18.81640625" customWidth="1"/>
    <col min="5" max="5" width="33" customWidth="1"/>
    <col min="7" max="7" width="20" bestFit="1" customWidth="1"/>
    <col min="8" max="8" width="23.54296875" customWidth="1"/>
    <col min="10" max="10" width="18.26953125" customWidth="1"/>
    <col min="11" max="11" width="17.1796875" customWidth="1"/>
  </cols>
  <sheetData>
    <row r="1" spans="1:8" x14ac:dyDescent="0.35">
      <c r="A1" s="17" t="s">
        <v>0</v>
      </c>
      <c r="B1" s="17" t="s">
        <v>1</v>
      </c>
      <c r="C1" s="1" t="s">
        <v>2</v>
      </c>
      <c r="D1" s="1" t="s">
        <v>3</v>
      </c>
      <c r="E1" t="s">
        <v>4</v>
      </c>
    </row>
    <row r="2" spans="1:8" x14ac:dyDescent="0.35">
      <c r="A2" s="2">
        <v>45991</v>
      </c>
      <c r="B2" s="3" t="s">
        <v>5</v>
      </c>
      <c r="C2" s="4">
        <v>56250</v>
      </c>
      <c r="D2" s="4" t="s">
        <v>6</v>
      </c>
      <c r="E2">
        <v>1000</v>
      </c>
    </row>
    <row r="3" spans="1:8" x14ac:dyDescent="0.35">
      <c r="A3" s="2">
        <v>45991</v>
      </c>
      <c r="B3" s="3" t="s">
        <v>7</v>
      </c>
      <c r="C3" s="4">
        <v>158617</v>
      </c>
      <c r="D3" s="4" t="s">
        <v>8</v>
      </c>
      <c r="E3">
        <v>1000</v>
      </c>
    </row>
    <row r="4" spans="1:8" x14ac:dyDescent="0.35">
      <c r="A4" s="2">
        <v>45991</v>
      </c>
      <c r="B4" s="3" t="s">
        <v>9</v>
      </c>
      <c r="C4" s="4">
        <v>30192</v>
      </c>
      <c r="D4" s="4" t="s">
        <v>10</v>
      </c>
      <c r="E4">
        <v>1000</v>
      </c>
      <c r="G4" s="14" t="s">
        <v>3</v>
      </c>
      <c r="H4" s="14" t="s">
        <v>11</v>
      </c>
    </row>
    <row r="5" spans="1:8" x14ac:dyDescent="0.35">
      <c r="A5" s="2">
        <v>45991</v>
      </c>
      <c r="B5" s="3" t="s">
        <v>12</v>
      </c>
      <c r="C5" s="4">
        <v>35000</v>
      </c>
      <c r="D5" s="4" t="s">
        <v>10</v>
      </c>
      <c r="E5">
        <v>1000</v>
      </c>
      <c r="G5" s="15" t="s">
        <v>10</v>
      </c>
      <c r="H5" s="16">
        <f>H11/H17</f>
        <v>0.33333333333333331</v>
      </c>
    </row>
    <row r="6" spans="1:8" x14ac:dyDescent="0.35">
      <c r="A6" s="2">
        <v>45991</v>
      </c>
      <c r="B6" s="3" t="s">
        <v>13</v>
      </c>
      <c r="C6" s="4">
        <v>800</v>
      </c>
      <c r="D6" s="4" t="s">
        <v>10</v>
      </c>
      <c r="E6">
        <v>1000</v>
      </c>
      <c r="G6" s="15" t="s">
        <v>14</v>
      </c>
      <c r="H6" s="16">
        <f>H12/H17</f>
        <v>0.22222222222222221</v>
      </c>
    </row>
    <row r="7" spans="1:8" x14ac:dyDescent="0.35">
      <c r="A7" s="2">
        <v>45991</v>
      </c>
      <c r="B7" s="3" t="s">
        <v>15</v>
      </c>
      <c r="C7" s="4">
        <v>259.56</v>
      </c>
      <c r="D7" s="4" t="s">
        <v>8</v>
      </c>
      <c r="E7">
        <v>1000</v>
      </c>
      <c r="G7" s="15" t="s">
        <v>8</v>
      </c>
      <c r="H7" s="16">
        <f>H13/H17</f>
        <v>0.33333333333333331</v>
      </c>
    </row>
    <row r="8" spans="1:8" x14ac:dyDescent="0.35">
      <c r="A8" s="2">
        <v>45991</v>
      </c>
      <c r="B8" s="3" t="s">
        <v>16</v>
      </c>
      <c r="C8" s="4">
        <v>2000</v>
      </c>
      <c r="D8" s="4" t="s">
        <v>8</v>
      </c>
      <c r="E8">
        <v>1000</v>
      </c>
      <c r="G8" s="15" t="s">
        <v>6</v>
      </c>
      <c r="H8" s="16">
        <f>H14/H17</f>
        <v>0.1111111111111111</v>
      </c>
    </row>
    <row r="9" spans="1:8" x14ac:dyDescent="0.35">
      <c r="A9" s="2">
        <v>45991</v>
      </c>
      <c r="B9" s="3" t="s">
        <v>17</v>
      </c>
      <c r="C9" s="4">
        <v>21375</v>
      </c>
      <c r="D9" s="4" t="s">
        <v>14</v>
      </c>
      <c r="E9">
        <v>1000</v>
      </c>
    </row>
    <row r="10" spans="1:8" x14ac:dyDescent="0.35">
      <c r="A10" s="2">
        <v>45991</v>
      </c>
      <c r="B10" s="3" t="s">
        <v>18</v>
      </c>
      <c r="C10" s="4"/>
      <c r="D10" s="4" t="s">
        <v>14</v>
      </c>
      <c r="E10">
        <v>1000</v>
      </c>
      <c r="G10" s="14" t="s">
        <v>3</v>
      </c>
      <c r="H10" s="14" t="s">
        <v>19</v>
      </c>
    </row>
    <row r="11" spans="1:8" x14ac:dyDescent="0.35">
      <c r="A11" s="2"/>
      <c r="B11" s="3"/>
      <c r="C11" s="4">
        <v>1031</v>
      </c>
      <c r="D11" s="4"/>
      <c r="G11" s="15" t="s">
        <v>10</v>
      </c>
      <c r="H11" s="15">
        <f>SUMIF(D2:D100, "Arena", E2:E100)</f>
        <v>3000</v>
      </c>
    </row>
    <row r="12" spans="1:8" x14ac:dyDescent="0.35">
      <c r="A12" s="2"/>
      <c r="B12" s="3"/>
      <c r="C12" s="4">
        <v>10935</v>
      </c>
      <c r="D12" s="4"/>
      <c r="G12" s="15" t="s">
        <v>14</v>
      </c>
      <c r="H12" s="15">
        <f>SUMIF(D2:D100, "Sporten", E2:E100)</f>
        <v>2000</v>
      </c>
    </row>
    <row r="13" spans="1:8" x14ac:dyDescent="0.35">
      <c r="A13" s="2"/>
      <c r="B13" s="3"/>
      <c r="C13" s="4">
        <v>2430</v>
      </c>
      <c r="D13" s="4"/>
      <c r="G13" s="15" t="s">
        <v>8</v>
      </c>
      <c r="H13" s="15">
        <f>SUMIF(D2:D100, "Publik", E2:E100)</f>
        <v>3000</v>
      </c>
    </row>
    <row r="14" spans="1:8" x14ac:dyDescent="0.35">
      <c r="A14" s="2"/>
      <c r="B14" s="3"/>
      <c r="C14" s="4">
        <v>3974</v>
      </c>
      <c r="D14" s="4"/>
      <c r="G14" s="15" t="s">
        <v>6</v>
      </c>
      <c r="H14" s="15">
        <f>SUMIF(D2:D100, "Säkerhet", E2:E100)</f>
        <v>1000</v>
      </c>
    </row>
    <row r="15" spans="1:8" ht="15" thickBot="1" x14ac:dyDescent="0.4">
      <c r="A15" s="2"/>
      <c r="B15" s="3"/>
      <c r="C15" s="4">
        <v>2464</v>
      </c>
      <c r="D15" s="4"/>
    </row>
    <row r="16" spans="1:8" x14ac:dyDescent="0.35">
      <c r="A16" s="2"/>
      <c r="B16" s="3"/>
      <c r="C16" s="4">
        <v>13614</v>
      </c>
      <c r="D16" s="4"/>
      <c r="G16" s="5" t="s">
        <v>20</v>
      </c>
      <c r="H16" s="11">
        <v>15000</v>
      </c>
    </row>
    <row r="17" spans="1:13" x14ac:dyDescent="0.35">
      <c r="A17" s="2"/>
      <c r="B17" s="3"/>
      <c r="C17" s="4">
        <v>2856</v>
      </c>
      <c r="D17" s="4"/>
      <c r="G17" s="6" t="s">
        <v>4</v>
      </c>
      <c r="H17" s="10">
        <f>Häcken[[#Totals],[Kostnader]]</f>
        <v>9000</v>
      </c>
    </row>
    <row r="18" spans="1:13" x14ac:dyDescent="0.35">
      <c r="A18" s="2"/>
      <c r="B18" s="3"/>
      <c r="C18" s="4">
        <v>10935</v>
      </c>
      <c r="D18" s="4"/>
      <c r="G18" s="6" t="s">
        <v>21</v>
      </c>
      <c r="H18" s="10">
        <f>SUM(H16-H17)</f>
        <v>6000</v>
      </c>
    </row>
    <row r="19" spans="1:13" x14ac:dyDescent="0.35">
      <c r="A19" s="2"/>
      <c r="B19" s="3"/>
      <c r="C19" s="4">
        <v>1551</v>
      </c>
      <c r="D19" s="4"/>
      <c r="G19" s="6"/>
      <c r="H19" s="9"/>
    </row>
    <row r="20" spans="1:13" ht="15" thickBot="1" x14ac:dyDescent="0.4">
      <c r="A20" s="2"/>
      <c r="B20" s="3"/>
      <c r="C20" s="4">
        <v>11001</v>
      </c>
      <c r="D20" s="4"/>
      <c r="G20" s="7" t="s">
        <v>22</v>
      </c>
      <c r="H20" s="8">
        <f>H18/H16</f>
        <v>0.4</v>
      </c>
    </row>
    <row r="21" spans="1:13" x14ac:dyDescent="0.35">
      <c r="A21" s="2"/>
      <c r="B21" s="3"/>
      <c r="C21" s="4">
        <v>150453</v>
      </c>
      <c r="D21" s="4"/>
    </row>
    <row r="22" spans="1:13" x14ac:dyDescent="0.35">
      <c r="A22" s="2"/>
      <c r="B22" s="3"/>
      <c r="C22" s="4">
        <v>119750</v>
      </c>
      <c r="D22" s="4"/>
    </row>
    <row r="23" spans="1:13" x14ac:dyDescent="0.35">
      <c r="A23" s="2"/>
      <c r="B23" s="3"/>
      <c r="C23" s="4">
        <v>14750</v>
      </c>
      <c r="D23" s="4"/>
    </row>
    <row r="24" spans="1:13" x14ac:dyDescent="0.35">
      <c r="A24" s="2"/>
      <c r="B24" s="3"/>
      <c r="C24" s="4">
        <v>2270</v>
      </c>
      <c r="D24" s="4"/>
    </row>
    <row r="25" spans="1:13" x14ac:dyDescent="0.35">
      <c r="A25" s="2"/>
      <c r="B25" s="3"/>
      <c r="C25" s="4">
        <v>342576</v>
      </c>
      <c r="D25" s="4"/>
      <c r="J25" s="12"/>
      <c r="L25" s="4"/>
      <c r="M25" s="13"/>
    </row>
    <row r="26" spans="1:13" x14ac:dyDescent="0.35">
      <c r="A26" s="2"/>
      <c r="B26" s="3"/>
      <c r="C26" s="4">
        <v>-4800</v>
      </c>
      <c r="D26" s="4"/>
      <c r="L26" s="4"/>
      <c r="M26" s="13"/>
    </row>
    <row r="27" spans="1:13" x14ac:dyDescent="0.35">
      <c r="A27" s="2"/>
      <c r="B27" s="3"/>
      <c r="C27" s="4">
        <v>-233235</v>
      </c>
      <c r="D27" s="4"/>
      <c r="L27" s="4"/>
      <c r="M27" s="13"/>
    </row>
    <row r="28" spans="1:13" x14ac:dyDescent="0.35">
      <c r="A28" s="2"/>
      <c r="B28" s="3"/>
      <c r="C28" s="4">
        <v>-556605</v>
      </c>
      <c r="D28" s="4"/>
      <c r="L28" s="4"/>
      <c r="M28" s="13"/>
    </row>
    <row r="29" spans="1:13" x14ac:dyDescent="0.35">
      <c r="A29" s="2"/>
      <c r="B29" s="3"/>
      <c r="C29" s="4">
        <v>-3000</v>
      </c>
      <c r="D29" s="4"/>
      <c r="L29" s="4"/>
      <c r="M29" s="13"/>
    </row>
    <row r="30" spans="1:13" x14ac:dyDescent="0.35">
      <c r="A30" s="2"/>
      <c r="B30" s="3"/>
      <c r="C30" s="4">
        <v>-256680</v>
      </c>
      <c r="D30" s="4"/>
    </row>
    <row r="31" spans="1:13" x14ac:dyDescent="0.35">
      <c r="A31" s="2"/>
      <c r="B31" s="3"/>
      <c r="C31" s="4">
        <v>-124875</v>
      </c>
      <c r="D31" s="4"/>
    </row>
    <row r="32" spans="1:13" x14ac:dyDescent="0.35">
      <c r="A32" s="2"/>
      <c r="B32" s="3"/>
      <c r="C32" s="4">
        <v>-150035</v>
      </c>
      <c r="D32" s="4"/>
    </row>
    <row r="33" spans="1:5" x14ac:dyDescent="0.35">
      <c r="A33" s="2"/>
      <c r="B33" s="3"/>
      <c r="C33" s="4">
        <v>-152040</v>
      </c>
      <c r="D33" s="4"/>
    </row>
    <row r="34" spans="1:5" x14ac:dyDescent="0.35">
      <c r="A34" s="2"/>
      <c r="B34" s="3"/>
      <c r="C34" s="4">
        <v>-228075</v>
      </c>
      <c r="D34" s="4"/>
    </row>
    <row r="35" spans="1:5" x14ac:dyDescent="0.35">
      <c r="A35" s="2"/>
      <c r="B35" s="3"/>
      <c r="C35" s="4">
        <v>-513530</v>
      </c>
      <c r="D35" s="4"/>
    </row>
    <row r="36" spans="1:5" x14ac:dyDescent="0.35">
      <c r="E36">
        <f>SUM(E2:E35)</f>
        <v>9000</v>
      </c>
    </row>
  </sheetData>
  <dataValidations count="1">
    <dataValidation type="list" allowBlank="1" showInputMessage="1" showErrorMessage="1" sqref="D2:D35" xr:uid="{79CAA045-2262-4F1C-A6AD-1970DCCE3CD0}">
      <formula1>"Säkerhet,Arena,Publik,Sporten"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f0ec75-2403-4ef6-9ea4-6c69eae6afa3" xsi:nil="true"/>
    <lcf76f155ced4ddcb4097134ff3c332f xmlns="0adb13ab-7ea9-45e2-85ac-cafeb3ed88c7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CD764D81355240BB6F491280ABB9B3" ma:contentTypeVersion="16" ma:contentTypeDescription="Skapa ett nytt dokument." ma:contentTypeScope="" ma:versionID="dc570f3907098484aad6b97ac1572040">
  <xsd:schema xmlns:xsd="http://www.w3.org/2001/XMLSchema" xmlns:xs="http://www.w3.org/2001/XMLSchema" xmlns:p="http://schemas.microsoft.com/office/2006/metadata/properties" xmlns:ns2="0adb13ab-7ea9-45e2-85ac-cafeb3ed88c7" xmlns:ns3="b8f0ec75-2403-4ef6-9ea4-6c69eae6afa3" targetNamespace="http://schemas.microsoft.com/office/2006/metadata/properties" ma:root="true" ma:fieldsID="6ff5017e4feb91e904f36222045a84ed" ns2:_="" ns3:_="">
    <xsd:import namespace="0adb13ab-7ea9-45e2-85ac-cafeb3ed88c7"/>
    <xsd:import namespace="b8f0ec75-2403-4ef6-9ea4-6c69eae6af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b13ab-7ea9-45e2-85ac-cafeb3ed88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40144c43-6b18-4d3c-a119-67334a42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0ec75-2403-4ef6-9ea4-6c69eae6af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b9bb54-f2b5-4188-9021-fa3d916b89bf}" ma:internalName="TaxCatchAll" ma:showField="CatchAllData" ma:web="b8f0ec75-2403-4ef6-9ea4-6c69eae6af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486452-A38C-43E3-89F0-3778DA42B13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0adb13ab-7ea9-45e2-85ac-cafeb3ed88c7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b8f0ec75-2403-4ef6-9ea4-6c69eae6afa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7C472A-6E5A-4E24-BE0F-D11B5BD4501D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FAE15E9-6DED-4A34-AE3A-885DBC7AB1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b13ab-7ea9-45e2-85ac-cafeb3ed88c7"/>
    <ds:schemaRef ds:uri="b8f0ec75-2403-4ef6-9ea4-6c69eae6a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5829761-6F8C-4509-A169-9182A3038B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Instruktion</vt:lpstr>
      <vt:lpstr>Match 1 - ÅÅMMDD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Celius</dc:creator>
  <cp:keywords/>
  <dc:description/>
  <cp:lastModifiedBy>Josefine van Ginhoven</cp:lastModifiedBy>
  <cp:revision/>
  <dcterms:created xsi:type="dcterms:W3CDTF">2022-12-15T12:04:05Z</dcterms:created>
  <dcterms:modified xsi:type="dcterms:W3CDTF">2025-06-11T12:09:43Z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0x010100A7CD764D81355240BB6F491280ABB9B3</vt:lpwstr>
  </property>
  <property fmtid="{D5CDD505-2E9C-101B-9397-08002B2CF9AE}" pid="3" name="MediaServiceImageTags">
    <vt:lpwstr/>
  </property>
</Properties>
</file>